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gakonkeH\OneDrive - msunduzi.gov.za\Desktop\SDBIP 22 23\SDBIP FINAL SET\"/>
    </mc:Choice>
  </mc:AlternateContent>
  <bookViews>
    <workbookView xWindow="0" yWindow="0" windowWidth="23040" windowHeight="9192" firstSheet="17" activeTab="20"/>
  </bookViews>
  <sheets>
    <sheet name="SDBIP HIGH LEVEL &amp; DPT " sheetId="12" r:id="rId1"/>
    <sheet name="Capex" sheetId="24" r:id="rId2"/>
    <sheet name="ANNEX A " sheetId="8" r:id="rId3"/>
    <sheet name="ANNEX B " sheetId="9" r:id="rId4"/>
    <sheet name="ANNEX C " sheetId="10" r:id="rId5"/>
    <sheet name="ANNEX D " sheetId="11" r:id="rId6"/>
    <sheet name="REGULATD PERFORMANCE INDICA " sheetId="23" r:id="rId7"/>
    <sheet name="COMM SERV" sheetId="19" r:id="rId8"/>
    <sheet name="COMMUNITY SERVICES" sheetId="4" r:id="rId9"/>
    <sheet name="RECREATION &amp; FACILITIES " sheetId="2" r:id="rId10"/>
    <sheet name="WASTE MANAGEMENT  " sheetId="3" r:id="rId11"/>
    <sheet name="INFRASTRUCTURE SERV" sheetId="20" r:id="rId12"/>
    <sheet name="INFRANSTRUCTURE HIGH LEVEL" sheetId="13" r:id="rId13"/>
    <sheet name="WATER &amp; SAN" sheetId="14" r:id="rId14"/>
    <sheet name="ROADS" sheetId="15" r:id="rId15"/>
    <sheet name="PMO" sheetId="16" r:id="rId16"/>
    <sheet name="ELECTRICITY SERV" sheetId="21" r:id="rId17"/>
    <sheet name="ELECTRCITY" sheetId="17" r:id="rId18"/>
    <sheet name="ESS" sheetId="18" r:id="rId19"/>
    <sheet name="SUSTAINABLE DEV &amp; CITY " sheetId="22" r:id="rId20"/>
    <sheet name="SUS DEVELOPMENT &amp; CITY ENTITIES" sheetId="5" r:id="rId21"/>
    <sheet name="HUMAN SETTLEMENTS" sheetId="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1" hidden="1">Capex!$A$1:$Q$322</definedName>
    <definedName name="Approve2" localSheetId="6">'[1]Template names'!$B$102</definedName>
    <definedName name="Approve2">'[2]Template names'!$B$102</definedName>
    <definedName name="Approve5" localSheetId="6">'[1]Template names'!$B$104</definedName>
    <definedName name="Approve5">'[2]Template names'!$B$104</definedName>
    <definedName name="DATA11">#REF!</definedName>
    <definedName name="DATA12">#REF!</definedName>
    <definedName name="DATA13">#REF!</definedName>
    <definedName name="desc" localSheetId="6">'[3]Template names'!$B$30</definedName>
    <definedName name="desc">'[4]Template names'!$B$30</definedName>
    <definedName name="EPMWorkbookOptions_1" hidden="1">"tUQAAB+LCAAAAAAABADtnG1vokwUhr9vsv/B+F0ZFKxtqBuKWH1WXsKLu91mQ1DHSlbBBazt8+t3QBEQ2rXWGmFJ2pSeOXM4XNxnZsQJ1Jen+az0CG3HsMzrMl4F5RI0R9bYMB+uy0t3UsEb5S+tz5+ob5b9a2hZv4SFi1ydEupnOldPjnFdnrru4grDVqtVdVWvWvYDVgMAx75zfXk0hXO9YpiOq5sjWN72Gv+9VxmdtVSiGMs04cg7p2Ix"</definedName>
    <definedName name="EPMWorkbookOptions_2" hidden="1">"S9uGpjsw4MpvjDW3dVffWJGd1+dwfbbtmVw4Xyxtwz+V6kBbtOEEongjWEUJlVtaR+S0G5Hhv+FAu990mjtL3Rk5+mK4+l1F/5jj5f9G1YTuVRMAgKEGbLgYYT+1e05W+bb6o4cOb9T2Laugg4k+c+D2L4V5WYU50ovFzBjpEZ575xrEiEeJmDcIWutUds68JhfCLGEvNnWN8RiabWMOTcfP82XXMEcn5oO85Km12sZgrJllt1x7CSkspeG1"</definedName>
    <definedName name="EPMWorkbookOptions_3" hidden="1">"rv5VpPRMXN2mI1KHC5/cjv5o2YaL8vJvxLpzom2nf9d4mM7QryvDGVIYHHcNaOv2aGqEcV712SOfjmE7buSC0tt3Am2v+mXg+3pF/VTT+L2EPklG4ESav9MYoc1SWJrHa4HWtxENHCTA6008EiDtBvt9BXsM7RagsPVBanRnMdOfRdtaQNt9buFkg5zA4aRCNsZEhahNLitNEsIK0GGNGA8viIth3TtzvFdK4L7ubO8eB+dDNBSmuMWVnuqA"</definedName>
    <definedName name="EPMWorkbookOptions_4" hidden="1">"XNb9I5juoyR/Vu9FWmJ5pYujQxwNH2hESHR5IXQgrOfQtYQG3yvTmF2XPQGVdyrz9Vu8X18K+9tFH5sKL2ixxowDorB95BWpkA8saVnp8beHVzMABJrx9i9mPI/F7DOMKzYwFkpNS/MApbZphZYFVWIOn3rqdZIkCGJ/sdbyJ9YQY1yvMi1qLMNkXa/HxhKxZ5zM+VRyh9MGyp14eB03LnDQbF7sX8f1/NVxADGxTupwa3vG5XpcLltrxqmc"</definedName>
    <definedName name="EPMWorkbookOptions_5" hidden="1">"URGrPKP0BF5j+rQsv2f92GjU629YQBI5rOUYy2RFo+Z1S8bV+xF8SEDgNbIgkySDgzogCzKpZAhANrJO5qzmgvYJnweSuZwB2jsrFs9SKDQtzQMU2lNY7oQKbeRPoR7BUKE1dOhZNF7gM7+oPh6S7Xd9BZENkRu6T/MMW5K7LKsUWAIsgshKtLc8ofsFlAAKT2edxflMeF/ZO63Tu1WlU35Re5G/aS/kuPuxnGe1r52sC/boWDrFojU9zQNq"</definedName>
    <definedName name="EPMWorkbookOptions_6" hidden="1">"mJOZExZvM3/FiwDG5ekZCnmmpXmAPEVJ+I9llBNK9DJ/Et1AjMtU0GqAALVGFae71cvLy6xr9qhweEHz7AWT6EfxtghwLfNj2wcwudFuagWWSPl4xlw8tTmjiVDWBnT/XTsa3j4X4jncFRuCTA758uDffVTyEpeIPeNkzqeYJfa2J/CnLOQc7ohdQ4yLdWMrhJqW5iFCFRVGlRBe5u6Uas3hltgISaRT9PODlrKu06OxYNXMszifmlV63EnX"</definedName>
    <definedName name="EPMWorkbookOptions_7" hidden="1">"iDnc9+ohjE8sNYA3q4qg/Lvrw1QmIB9Mzqd4B6wkn3hpmMO9rhuKcbkGxoxr9ahMaEZR6X7m9/yeT/1yLC2rEvuOvepvL+AcblUMMK6XhyIr9YR2L/OPno8o0z2cYtmkO1FY2gscYtbAHUVLvu0iaky+IYOS4MSGzlQwhQU0g9cWxI2+HzODuu0FFUxZf4SB567Z9w1eBYK06foYA+9kQ9x/Nd7cNarnDHTb0IczyEH7IYyQsH/+FIbdvHqk"</definedName>
    <definedName name="EPMWorkbookOptions_8" hidden="1">"9QeBbRO8tUQAAA=="</definedName>
    <definedName name="Head1" localSheetId="6">'[1]Template names'!$B$2</definedName>
    <definedName name="Head1">'[2]Template names'!$B$2</definedName>
    <definedName name="Head10" localSheetId="6">'[1]Template names'!$B$16</definedName>
    <definedName name="Head10">'[2]Template names'!$B$16</definedName>
    <definedName name="Head11" localSheetId="6">'[1]Template names'!$B$17</definedName>
    <definedName name="Head11">'[2]Template names'!$B$17</definedName>
    <definedName name="head1A" localSheetId="6">'[1]Template names'!$B$3</definedName>
    <definedName name="head1A">'[2]Template names'!$B$3</definedName>
    <definedName name="head1b" localSheetId="6">'[1]Template names'!$B$4</definedName>
    <definedName name="head1b">'[2]Template names'!$B$4</definedName>
    <definedName name="Head2" localSheetId="6">'[1]Template names'!$B$5</definedName>
    <definedName name="Head2">'[2]Template names'!$B$5</definedName>
    <definedName name="head27" localSheetId="6">'[1]Template names'!$B$33</definedName>
    <definedName name="head27">'[2]Template names'!$B$33</definedName>
    <definedName name="Head2A" localSheetId="6">'[1]Template names'!$B$6</definedName>
    <definedName name="Head2A">'[2]Template names'!$B$6</definedName>
    <definedName name="Head3" localSheetId="6">'[1]Template names'!$B$7</definedName>
    <definedName name="Head3">'[2]Template names'!$B$7</definedName>
    <definedName name="Head5" localSheetId="6">'[1]Template names'!$B$9</definedName>
    <definedName name="Head5">'[2]Template names'!$B$9</definedName>
    <definedName name="Head5b" localSheetId="6">'[1]Template names'!$B$11</definedName>
    <definedName name="Head5b">'[2]Template names'!$B$11</definedName>
    <definedName name="Head6" localSheetId="6">'[1]Template names'!$B$12</definedName>
    <definedName name="Head6">'[2]Template names'!$B$12</definedName>
    <definedName name="Head7" localSheetId="6">'[1]Template names'!$B$13</definedName>
    <definedName name="Head7">'[2]Template names'!$B$13</definedName>
    <definedName name="Head8" localSheetId="6">'[1]Template names'!$B$14</definedName>
    <definedName name="Head8">'[2]Template names'!$B$14</definedName>
    <definedName name="Head9" localSheetId="6">'[1]Template names'!$B$15</definedName>
    <definedName name="Head9">'[2]Template names'!$B$15</definedName>
    <definedName name="hello" localSheetId="9">#REF!</definedName>
    <definedName name="hello" localSheetId="6">#REF!</definedName>
    <definedName name="hello" localSheetId="0">#REF!</definedName>
    <definedName name="hello" localSheetId="10">#REF!</definedName>
    <definedName name="hello">#REF!</definedName>
    <definedName name="mmmm" localSheetId="9">#REF!</definedName>
    <definedName name="mmmm" localSheetId="6">#REF!</definedName>
    <definedName name="mmmm" localSheetId="0">#REF!</definedName>
    <definedName name="mmmm" localSheetId="10">#REF!</definedName>
    <definedName name="mmmm">#REF!</definedName>
    <definedName name="muni" localSheetId="6">'[1]Template names'!$B$93</definedName>
    <definedName name="muni">'[2]Template names'!$B$93</definedName>
    <definedName name="MyFormatRange" localSheetId="17">#REF!</definedName>
    <definedName name="MyFormatRange" localSheetId="9">#REF!</definedName>
    <definedName name="MyFormatRange" localSheetId="6">#REF!</definedName>
    <definedName name="MyFormatRange" localSheetId="0">#REF!</definedName>
    <definedName name="MyFormatRange" localSheetId="20">#REF!</definedName>
    <definedName name="MyFormatRange" localSheetId="10">#REF!</definedName>
    <definedName name="MyFormatRange">#REF!</definedName>
    <definedName name="Opex_Parent" localSheetId="9">#REF!</definedName>
    <definedName name="Opex_Parent" localSheetId="6">#REF!</definedName>
    <definedName name="Opex_Parent" localSheetId="0">#REF!</definedName>
    <definedName name="Opex_Parent" localSheetId="10">#REF!</definedName>
    <definedName name="Opex_Parent">#REF!</definedName>
    <definedName name="_xlnm.Print_Area" localSheetId="8">'COMMUNITY SERVICES'!$A$1:$Y$45</definedName>
    <definedName name="_xlnm.Print_Area" localSheetId="17">ELECTRCITY!$A$1:$Y$21</definedName>
    <definedName name="_xlnm.Print_Area" localSheetId="18">ESS!$A$1:$AE$65</definedName>
    <definedName name="_xlnm.Print_Area" localSheetId="21">'HUMAN SETTLEMENTS'!$A$1:$AE$31</definedName>
    <definedName name="_xlnm.Print_Area" localSheetId="12">'INFRANSTRUCTURE HIGH LEVEL'!$A$1:$Y$27</definedName>
    <definedName name="_xlnm.Print_Area" localSheetId="15">PMO!$A$1:$AE$35</definedName>
    <definedName name="_xlnm.Print_Area" localSheetId="9">'RECREATION &amp; FACILITIES '!$A$1:$AE$15</definedName>
    <definedName name="_xlnm.Print_Area" localSheetId="6">'REGULATD PERFORMANCE INDICA '!$A$1:$AA$18</definedName>
    <definedName name="_xlnm.Print_Area" localSheetId="14">ROADS!$A$1:$AE$38</definedName>
    <definedName name="_xlnm.Print_Area" localSheetId="20">'SUS DEVELOPMENT &amp; CITY ENTITIES'!$A$1:$X$46</definedName>
    <definedName name="_xlnm.Print_Area" localSheetId="10">'WASTE MANAGEMENT  '!$A$1:$AE$11</definedName>
    <definedName name="_xlnm.Print_Area" localSheetId="13">'WATER &amp; SAN'!$A$1:$AE$33</definedName>
    <definedName name="_xlnm.Print_Titles" localSheetId="2">'ANNEX A '!$1:$3</definedName>
    <definedName name="_xlnm.Print_Titles" localSheetId="3">'ANNEX B '!$1:$3</definedName>
    <definedName name="_xlnm.Print_Titles" localSheetId="4">'ANNEX C '!$1:$3</definedName>
    <definedName name="_xlnm.Print_Titles" localSheetId="5">'ANNEX D '!$1:$3</definedName>
    <definedName name="_xlnm.Print_Titles" localSheetId="8">'COMMUNITY SERVICES'!$1:$3</definedName>
    <definedName name="_xlnm.Print_Titles" localSheetId="17">ELECTRCITY!$3:$5</definedName>
    <definedName name="_xlnm.Print_Titles" localSheetId="18">ESS!$5:$7</definedName>
    <definedName name="_xlnm.Print_Titles" localSheetId="21">'HUMAN SETTLEMENTS'!$5:$7</definedName>
    <definedName name="_xlnm.Print_Titles" localSheetId="12">'INFRANSTRUCTURE HIGH LEVEL'!$3:$5</definedName>
    <definedName name="_xlnm.Print_Titles" localSheetId="15">PMO!$5:$7</definedName>
    <definedName name="_xlnm.Print_Titles" localSheetId="9">'RECREATION &amp; FACILITIES '!$5:$7</definedName>
    <definedName name="_xlnm.Print_Titles" localSheetId="6">'REGULATD PERFORMANCE INDICA '!$4:$6</definedName>
    <definedName name="_xlnm.Print_Titles" localSheetId="14">ROADS!$5:$7</definedName>
    <definedName name="_xlnm.Print_Titles" localSheetId="20">'SUS DEVELOPMENT &amp; CITY ENTITIES'!$3:$5</definedName>
    <definedName name="_xlnm.Print_Titles" localSheetId="10">'WASTE MANAGEMENT  '!$5:$7</definedName>
    <definedName name="_xlnm.Print_Titles" localSheetId="13">'WATER &amp; SAN'!$5:$7</definedName>
    <definedName name="result" localSheetId="6">'[1]Template names'!$B$35</definedName>
    <definedName name="result">'[2]Template names'!$B$35</definedName>
    <definedName name="v" localSheetId="9">#REF!</definedName>
    <definedName name="v" localSheetId="6">#REF!</definedName>
    <definedName name="v" localSheetId="0">#REF!</definedName>
    <definedName name="v" localSheetId="10">#REF!</definedName>
    <definedName name="v">#REF!</definedName>
    <definedName name="Vdesc" localSheetId="6">'[1]Template names'!$B$32</definedName>
    <definedName name="Vdesc">'[2]Template names'!$B$32</definedName>
    <definedName name="Vote" localSheetId="6">'[1]Org structure'!$A$2:$A$16</definedName>
    <definedName name="Vote">'[2]Org structure'!$A$2:$A$16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4" i="24" l="1"/>
  <c r="N324" i="24"/>
  <c r="M324" i="24"/>
  <c r="L324" i="24"/>
  <c r="T20" i="16" l="1"/>
  <c r="AC37" i="15"/>
  <c r="AC35" i="15"/>
  <c r="AA35" i="15"/>
  <c r="AC27" i="15"/>
  <c r="AB23" i="15"/>
  <c r="Z23" i="15"/>
  <c r="AC21" i="15"/>
  <c r="AC17" i="15"/>
  <c r="AC15" i="15"/>
  <c r="AA15" i="15"/>
  <c r="X15" i="15"/>
  <c r="Y15" i="15" s="1"/>
  <c r="AC13" i="15"/>
  <c r="AA13" i="15"/>
  <c r="X13" i="15"/>
  <c r="AC11" i="15"/>
  <c r="AA11" i="15"/>
  <c r="AB9" i="15"/>
  <c r="Z9" i="15"/>
  <c r="M11" i="11" l="1"/>
  <c r="L11" i="11"/>
  <c r="K11" i="11"/>
  <c r="J11" i="11"/>
  <c r="I11" i="11"/>
  <c r="H11" i="11"/>
  <c r="G11" i="11"/>
  <c r="F11" i="11"/>
  <c r="E11" i="11"/>
  <c r="D11" i="11"/>
  <c r="C11" i="11"/>
  <c r="B11" i="11"/>
  <c r="N10" i="11"/>
  <c r="N9" i="11"/>
  <c r="N8" i="11"/>
  <c r="N7" i="11"/>
  <c r="N6" i="11"/>
  <c r="N5" i="11"/>
  <c r="N11" i="11" s="1"/>
  <c r="M13" i="10"/>
  <c r="L13" i="10"/>
  <c r="K13" i="10"/>
  <c r="J13" i="10"/>
  <c r="I13" i="10"/>
  <c r="H13" i="10"/>
  <c r="G13" i="10"/>
  <c r="F13" i="10"/>
  <c r="E13" i="10"/>
  <c r="D13" i="10"/>
  <c r="C13" i="10"/>
  <c r="B13" i="10"/>
  <c r="N13" i="10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N12" i="10" s="1"/>
  <c r="M11" i="10"/>
  <c r="L11" i="10"/>
  <c r="K11" i="10"/>
  <c r="J11" i="10"/>
  <c r="I11" i="10"/>
  <c r="H11" i="10"/>
  <c r="G11" i="10"/>
  <c r="F11" i="10"/>
  <c r="E11" i="10"/>
  <c r="D11" i="10"/>
  <c r="C11" i="10"/>
  <c r="B11" i="10"/>
  <c r="N11" i="10" s="1"/>
  <c r="M10" i="10"/>
  <c r="L10" i="10"/>
  <c r="K10" i="10"/>
  <c r="J10" i="10"/>
  <c r="I10" i="10"/>
  <c r="H10" i="10"/>
  <c r="G10" i="10"/>
  <c r="F10" i="10"/>
  <c r="E10" i="10"/>
  <c r="D10" i="10"/>
  <c r="C10" i="10"/>
  <c r="B10" i="10"/>
  <c r="N10" i="10" s="1"/>
  <c r="M9" i="10"/>
  <c r="L9" i="10"/>
  <c r="K9" i="10"/>
  <c r="J9" i="10"/>
  <c r="I9" i="10"/>
  <c r="H9" i="10"/>
  <c r="G9" i="10"/>
  <c r="F9" i="10"/>
  <c r="E9" i="10"/>
  <c r="D9" i="10"/>
  <c r="C9" i="10"/>
  <c r="B9" i="10"/>
  <c r="N9" i="10" s="1"/>
  <c r="M8" i="10"/>
  <c r="L8" i="10"/>
  <c r="K8" i="10"/>
  <c r="J8" i="10"/>
  <c r="I8" i="10"/>
  <c r="H8" i="10"/>
  <c r="G8" i="10"/>
  <c r="F8" i="10"/>
  <c r="E8" i="10"/>
  <c r="D8" i="10"/>
  <c r="C8" i="10"/>
  <c r="B8" i="10"/>
  <c r="N8" i="10" s="1"/>
  <c r="M7" i="10"/>
  <c r="L7" i="10"/>
  <c r="K7" i="10"/>
  <c r="J7" i="10"/>
  <c r="I7" i="10"/>
  <c r="H7" i="10"/>
  <c r="G7" i="10"/>
  <c r="F7" i="10"/>
  <c r="E7" i="10"/>
  <c r="D7" i="10"/>
  <c r="C7" i="10"/>
  <c r="B7" i="10"/>
  <c r="N7" i="10" s="1"/>
  <c r="M6" i="10"/>
  <c r="L6" i="10"/>
  <c r="K6" i="10"/>
  <c r="J6" i="10"/>
  <c r="J15" i="10" s="1"/>
  <c r="I6" i="10"/>
  <c r="H6" i="10"/>
  <c r="G6" i="10"/>
  <c r="F6" i="10"/>
  <c r="F15" i="10" s="1"/>
  <c r="E6" i="10"/>
  <c r="D6" i="10"/>
  <c r="C6" i="10"/>
  <c r="B6" i="10"/>
  <c r="B15" i="10" s="1"/>
  <c r="M5" i="10"/>
  <c r="L5" i="10"/>
  <c r="K5" i="10"/>
  <c r="J5" i="10"/>
  <c r="I5" i="10"/>
  <c r="H5" i="10"/>
  <c r="G5" i="10"/>
  <c r="F5" i="10"/>
  <c r="E5" i="10"/>
  <c r="D5" i="10"/>
  <c r="C5" i="10"/>
  <c r="B5" i="10"/>
  <c r="N5" i="10" s="1"/>
  <c r="M4" i="10"/>
  <c r="M15" i="10" s="1"/>
  <c r="L4" i="10"/>
  <c r="L15" i="10" s="1"/>
  <c r="K4" i="10"/>
  <c r="K15" i="10" s="1"/>
  <c r="J4" i="10"/>
  <c r="I4" i="10"/>
  <c r="I15" i="10" s="1"/>
  <c r="H4" i="10"/>
  <c r="H15" i="10" s="1"/>
  <c r="G4" i="10"/>
  <c r="G15" i="10" s="1"/>
  <c r="F4" i="10"/>
  <c r="E4" i="10"/>
  <c r="E15" i="10" s="1"/>
  <c r="D4" i="10"/>
  <c r="D15" i="10" s="1"/>
  <c r="C4" i="10"/>
  <c r="C15" i="10" s="1"/>
  <c r="B4" i="10"/>
  <c r="N4" i="10" s="1"/>
  <c r="M10" i="9"/>
  <c r="L10" i="9"/>
  <c r="K10" i="9"/>
  <c r="J10" i="9"/>
  <c r="I10" i="9"/>
  <c r="H10" i="9"/>
  <c r="G10" i="9"/>
  <c r="F10" i="9"/>
  <c r="E10" i="9"/>
  <c r="D10" i="9"/>
  <c r="C10" i="9"/>
  <c r="B10" i="9"/>
  <c r="N10" i="9" s="1"/>
  <c r="M9" i="9"/>
  <c r="L9" i="9"/>
  <c r="K9" i="9"/>
  <c r="J9" i="9"/>
  <c r="I9" i="9"/>
  <c r="H9" i="9"/>
  <c r="G9" i="9"/>
  <c r="F9" i="9"/>
  <c r="E9" i="9"/>
  <c r="D9" i="9"/>
  <c r="C9" i="9"/>
  <c r="B9" i="9"/>
  <c r="N9" i="9" s="1"/>
  <c r="M8" i="9"/>
  <c r="L8" i="9"/>
  <c r="K8" i="9"/>
  <c r="J8" i="9"/>
  <c r="I8" i="9"/>
  <c r="H8" i="9"/>
  <c r="G8" i="9"/>
  <c r="F8" i="9"/>
  <c r="E8" i="9"/>
  <c r="D8" i="9"/>
  <c r="C8" i="9"/>
  <c r="B8" i="9"/>
  <c r="N8" i="9" s="1"/>
  <c r="M7" i="9"/>
  <c r="M11" i="9" s="1"/>
  <c r="L7" i="9"/>
  <c r="K7" i="9"/>
  <c r="J7" i="9"/>
  <c r="I7" i="9"/>
  <c r="I11" i="9" s="1"/>
  <c r="H7" i="9"/>
  <c r="G7" i="9"/>
  <c r="F7" i="9"/>
  <c r="E7" i="9"/>
  <c r="E11" i="9" s="1"/>
  <c r="D7" i="9"/>
  <c r="C7" i="9"/>
  <c r="B7" i="9"/>
  <c r="N7" i="9" s="1"/>
  <c r="M6" i="9"/>
  <c r="L6" i="9"/>
  <c r="K6" i="9"/>
  <c r="J6" i="9"/>
  <c r="J11" i="9" s="1"/>
  <c r="I6" i="9"/>
  <c r="H6" i="9"/>
  <c r="G6" i="9"/>
  <c r="F6" i="9"/>
  <c r="F11" i="9" s="1"/>
  <c r="E6" i="9"/>
  <c r="D6" i="9"/>
  <c r="C6" i="9"/>
  <c r="B6" i="9"/>
  <c r="B11" i="9" s="1"/>
  <c r="M5" i="9"/>
  <c r="L5" i="9"/>
  <c r="L11" i="9" s="1"/>
  <c r="K5" i="9"/>
  <c r="K11" i="9" s="1"/>
  <c r="J5" i="9"/>
  <c r="I5" i="9"/>
  <c r="H5" i="9"/>
  <c r="H11" i="9" s="1"/>
  <c r="G5" i="9"/>
  <c r="G11" i="9" s="1"/>
  <c r="F5" i="9"/>
  <c r="E5" i="9"/>
  <c r="D5" i="9"/>
  <c r="D11" i="9" s="1"/>
  <c r="C5" i="9"/>
  <c r="C11" i="9" s="1"/>
  <c r="B5" i="9"/>
  <c r="N5" i="9" s="1"/>
  <c r="M19" i="8"/>
  <c r="L19" i="8"/>
  <c r="K19" i="8"/>
  <c r="J19" i="8"/>
  <c r="I19" i="8"/>
  <c r="H19" i="8"/>
  <c r="G19" i="8"/>
  <c r="F19" i="8"/>
  <c r="E19" i="8"/>
  <c r="D19" i="8"/>
  <c r="C19" i="8"/>
  <c r="B19" i="8"/>
  <c r="N19" i="8" s="1"/>
  <c r="M18" i="8"/>
  <c r="L18" i="8"/>
  <c r="K18" i="8"/>
  <c r="J18" i="8"/>
  <c r="I18" i="8"/>
  <c r="H18" i="8"/>
  <c r="G18" i="8"/>
  <c r="F18" i="8"/>
  <c r="E18" i="8"/>
  <c r="D18" i="8"/>
  <c r="C18" i="8"/>
  <c r="B18" i="8"/>
  <c r="N18" i="8" s="1"/>
  <c r="M17" i="8"/>
  <c r="L17" i="8"/>
  <c r="K17" i="8"/>
  <c r="J17" i="8"/>
  <c r="I17" i="8"/>
  <c r="H17" i="8"/>
  <c r="G17" i="8"/>
  <c r="F17" i="8"/>
  <c r="E17" i="8"/>
  <c r="D17" i="8"/>
  <c r="C17" i="8"/>
  <c r="B17" i="8"/>
  <c r="N17" i="8" s="1"/>
  <c r="M16" i="8"/>
  <c r="L16" i="8"/>
  <c r="K16" i="8"/>
  <c r="J16" i="8"/>
  <c r="I16" i="8"/>
  <c r="H16" i="8"/>
  <c r="G16" i="8"/>
  <c r="F16" i="8"/>
  <c r="E16" i="8"/>
  <c r="D16" i="8"/>
  <c r="C16" i="8"/>
  <c r="B16" i="8"/>
  <c r="N16" i="8" s="1"/>
  <c r="M15" i="8"/>
  <c r="L15" i="8"/>
  <c r="K15" i="8"/>
  <c r="J15" i="8"/>
  <c r="I15" i="8"/>
  <c r="H15" i="8"/>
  <c r="G15" i="8"/>
  <c r="F15" i="8"/>
  <c r="E15" i="8"/>
  <c r="D15" i="8"/>
  <c r="C15" i="8"/>
  <c r="B15" i="8"/>
  <c r="N15" i="8" s="1"/>
  <c r="N14" i="8"/>
  <c r="M13" i="8"/>
  <c r="L13" i="8"/>
  <c r="K13" i="8"/>
  <c r="J13" i="8"/>
  <c r="I13" i="8"/>
  <c r="H13" i="8"/>
  <c r="G13" i="8"/>
  <c r="F13" i="8"/>
  <c r="E13" i="8"/>
  <c r="D13" i="8"/>
  <c r="C13" i="8"/>
  <c r="B13" i="8"/>
  <c r="N13" i="8" s="1"/>
  <c r="M12" i="8"/>
  <c r="L12" i="8"/>
  <c r="K12" i="8"/>
  <c r="J12" i="8"/>
  <c r="I12" i="8"/>
  <c r="H12" i="8"/>
  <c r="G12" i="8"/>
  <c r="F12" i="8"/>
  <c r="E12" i="8"/>
  <c r="D12" i="8"/>
  <c r="C12" i="8"/>
  <c r="B12" i="8"/>
  <c r="N12" i="8" s="1"/>
  <c r="M11" i="8"/>
  <c r="L11" i="8"/>
  <c r="K11" i="8"/>
  <c r="J11" i="8"/>
  <c r="I11" i="8"/>
  <c r="H11" i="8"/>
  <c r="G11" i="8"/>
  <c r="F11" i="8"/>
  <c r="E11" i="8"/>
  <c r="D11" i="8"/>
  <c r="C11" i="8"/>
  <c r="B11" i="8"/>
  <c r="N11" i="8" s="1"/>
  <c r="N10" i="8"/>
  <c r="M9" i="8"/>
  <c r="L9" i="8"/>
  <c r="K9" i="8"/>
  <c r="J9" i="8"/>
  <c r="I9" i="8"/>
  <c r="H9" i="8"/>
  <c r="G9" i="8"/>
  <c r="F9" i="8"/>
  <c r="E9" i="8"/>
  <c r="D9" i="8"/>
  <c r="C9" i="8"/>
  <c r="B9" i="8"/>
  <c r="N9" i="8" s="1"/>
  <c r="M8" i="8"/>
  <c r="L8" i="8"/>
  <c r="L21" i="8" s="1"/>
  <c r="K8" i="8"/>
  <c r="J8" i="8"/>
  <c r="I8" i="8"/>
  <c r="H8" i="8"/>
  <c r="H21" i="8" s="1"/>
  <c r="G8" i="8"/>
  <c r="F8" i="8"/>
  <c r="E8" i="8"/>
  <c r="D8" i="8"/>
  <c r="D21" i="8" s="1"/>
  <c r="C8" i="8"/>
  <c r="B8" i="8"/>
  <c r="N8" i="8" s="1"/>
  <c r="M7" i="8"/>
  <c r="L7" i="8"/>
  <c r="K7" i="8"/>
  <c r="J7" i="8"/>
  <c r="I7" i="8"/>
  <c r="H7" i="8"/>
  <c r="G7" i="8"/>
  <c r="F7" i="8"/>
  <c r="E7" i="8"/>
  <c r="D7" i="8"/>
  <c r="C7" i="8"/>
  <c r="B7" i="8"/>
  <c r="N7" i="8" s="1"/>
  <c r="M6" i="8"/>
  <c r="M21" i="8" s="1"/>
  <c r="L6" i="8"/>
  <c r="K6" i="8"/>
  <c r="J6" i="8"/>
  <c r="I6" i="8"/>
  <c r="I21" i="8" s="1"/>
  <c r="H6" i="8"/>
  <c r="G6" i="8"/>
  <c r="F6" i="8"/>
  <c r="E6" i="8"/>
  <c r="E21" i="8" s="1"/>
  <c r="D6" i="8"/>
  <c r="C6" i="8"/>
  <c r="B6" i="8"/>
  <c r="N6" i="8" s="1"/>
  <c r="M4" i="8"/>
  <c r="L4" i="8"/>
  <c r="K4" i="8"/>
  <c r="K21" i="8" s="1"/>
  <c r="J4" i="8"/>
  <c r="J21" i="8" s="1"/>
  <c r="I4" i="8"/>
  <c r="H4" i="8"/>
  <c r="G4" i="8"/>
  <c r="G21" i="8" s="1"/>
  <c r="F4" i="8"/>
  <c r="F21" i="8" s="1"/>
  <c r="E4" i="8"/>
  <c r="D4" i="8"/>
  <c r="C4" i="8"/>
  <c r="C21" i="8" s="1"/>
  <c r="B4" i="8"/>
  <c r="N4" i="8" s="1"/>
  <c r="N21" i="8" s="1"/>
  <c r="N6" i="9" l="1"/>
  <c r="N11" i="9" s="1"/>
  <c r="B21" i="8"/>
  <c r="N6" i="10"/>
  <c r="N15" i="10" s="1"/>
  <c r="P36" i="5" l="1"/>
  <c r="C8" i="3" l="1"/>
</calcChain>
</file>

<file path=xl/comments1.xml><?xml version="1.0" encoding="utf-8"?>
<comments xmlns="http://schemas.openxmlformats.org/spreadsheetml/2006/main">
  <authors>
    <author>Radha Gounden</author>
  </authors>
  <commentList>
    <comment ref="N20" authorId="0" shapeId="0">
      <text>
        <r>
          <rPr>
            <b/>
            <sz val="9"/>
            <color indexed="81"/>
            <rFont val="Tahoma"/>
            <family val="2"/>
          </rPr>
          <t>Radha Gounden:</t>
        </r>
        <r>
          <rPr>
            <sz val="9"/>
            <color indexed="81"/>
            <rFont val="Tahoma"/>
            <family val="2"/>
          </rPr>
          <t xml:space="preserve">
100% of all tenants who have verified their occupancy.</t>
        </r>
      </text>
    </comment>
  </commentList>
</comments>
</file>

<file path=xl/sharedStrings.xml><?xml version="1.0" encoding="utf-8"?>
<sst xmlns="http://schemas.openxmlformats.org/spreadsheetml/2006/main" count="8931" uniqueCount="3134">
  <si>
    <t>BUSINESS UNIT: COMMUNITY SERVICES</t>
  </si>
  <si>
    <t>SUB UNIT: RECREATION &amp; FACILITIES (SPORTS, PARKS, SERVITUDES, RECREATION, CEMETRIES, LIBRARIES, BUILDINGS &amp; FACILITIES)</t>
  </si>
  <si>
    <t>INDEX</t>
  </si>
  <si>
    <t>IDP REFERENCE</t>
  </si>
  <si>
    <t>CDS REFERENCE</t>
  </si>
  <si>
    <t>SDBIP REFERENCE</t>
  </si>
  <si>
    <t>NATIONAL KEY PERFORMANCE AREA</t>
  </si>
  <si>
    <t xml:space="preserve">GOAL </t>
  </si>
  <si>
    <t xml:space="preserve">STRATEGIC OBJECTIVE </t>
  </si>
  <si>
    <t>PROGRAMME</t>
  </si>
  <si>
    <t>PROJECT</t>
  </si>
  <si>
    <t>WARD</t>
  </si>
  <si>
    <t>BASELINE / STATUS QUO</t>
  </si>
  <si>
    <t xml:space="preserve">MEASURABLE OBJECTIVE </t>
  </si>
  <si>
    <t>INDICATOR</t>
  </si>
  <si>
    <t>ANNUAL TARGET / OUTPUT</t>
  </si>
  <si>
    <t>PERFORMANCE MEASURE</t>
  </si>
  <si>
    <t xml:space="preserve">ANNUAL BUDGET </t>
  </si>
  <si>
    <t>FUNDING SOURCE</t>
  </si>
  <si>
    <t>WBS/GL NUMBER</t>
  </si>
  <si>
    <t>PERFORMANCE TARGET AND PROJECTED BUDGET PER QUARTER</t>
  </si>
  <si>
    <t>MONTHLY &amp; QUARTERLY PROJECTIONS</t>
  </si>
  <si>
    <t>JULY</t>
  </si>
  <si>
    <t>AUGUST</t>
  </si>
  <si>
    <t>QUARTER 1</t>
  </si>
  <si>
    <t>OCTOBER</t>
  </si>
  <si>
    <t>NOVEMBER</t>
  </si>
  <si>
    <t>QUARTER 2</t>
  </si>
  <si>
    <t>JANUARY</t>
  </si>
  <si>
    <t xml:space="preserve">FEBRUARY </t>
  </si>
  <si>
    <t>QUARTER 3</t>
  </si>
  <si>
    <t>APRIL</t>
  </si>
  <si>
    <t xml:space="preserve">MAY </t>
  </si>
  <si>
    <t>ANNUAL</t>
  </si>
  <si>
    <t>PORTFOLIO OF EVIDENCE</t>
  </si>
  <si>
    <t>B</t>
  </si>
  <si>
    <t>B1</t>
  </si>
  <si>
    <t>2 - BACK TO BASICS</t>
  </si>
  <si>
    <t>R &amp; F 01</t>
  </si>
  <si>
    <t>NKPA 2 - BASIC SERVICE DELIVERY</t>
  </si>
  <si>
    <t xml:space="preserve">Goal 3; Human and community Development </t>
  </si>
  <si>
    <t xml:space="preserve">3.1 Enhance waste management capacity </t>
  </si>
  <si>
    <t>Grass cutting on verges, open spaces and parks</t>
  </si>
  <si>
    <t>3 cuts in 29 wards per grass cutting season</t>
  </si>
  <si>
    <t>10 to 38</t>
  </si>
  <si>
    <t xml:space="preserve">Grass cut once per month in 29 wards a season as per grass cutting schedule (September 2022 - May 2023) </t>
  </si>
  <si>
    <t>Grass cut once per month in 29 wards per season, as per grass cutting schedule</t>
  </si>
  <si>
    <t>Grass cut once per month in 29 wards per season, as per grass cutting schedule (September 2022 - May 2023) by the 31st of May 2023</t>
  </si>
  <si>
    <t>Number of cuts as per schedule</t>
  </si>
  <si>
    <t>N/A</t>
  </si>
  <si>
    <t>CNL</t>
  </si>
  <si>
    <t>Grass cut once per month in 29 wards per season, as per grass cutting schedule (September 2022 - May 2023) by the 31st of July 2022</t>
  </si>
  <si>
    <t>Grass cut once per month in 29 wards per season, as per grass cutting schedule (September 2022 - May 2023) by the 31st of August 2022</t>
  </si>
  <si>
    <t>Grass cut once per month in 29 wards per season, as per grass cutting schedule (September 2022 - May 2023)by the 30th of September 2022</t>
  </si>
  <si>
    <t>Grass cut once per month in 29 wards per season, as per grass cutting schedule (September 2022 - May 2023)by the 31st of October 2022</t>
  </si>
  <si>
    <t>Grass cut once per month in 29 wards per season, as per grass cutting schedule (September 2022 - May 2023) by the 30th of November 2022</t>
  </si>
  <si>
    <t>Grass cut once per month in 29 wards per season, as per grass cutting schedule (September 2022 - May 2023) by the 31st of December 2022</t>
  </si>
  <si>
    <t>Grass cut once per month in 29 wards per season, as per grass cutting schedule (September 2022 - May 2023) by the 31st of January 2023</t>
  </si>
  <si>
    <t>Grass cut once per month in 29 wards per season, as per grass cutting schedule (September 2022 - May 2023) by the 28th  of February 2023</t>
  </si>
  <si>
    <t>Grass cut once per month in 29 wards per season, as per grass cutting schedule (September 2022 - May 2023) by the 31st of march 2023</t>
  </si>
  <si>
    <t>Grass cut once per month in 29 wards per season, as per grass cutting schedule (September 2022 - May 2023) by the 30th of April 2023</t>
  </si>
  <si>
    <t>Grass Cutting Stats and schedule</t>
  </si>
  <si>
    <t>R &amp; F 02</t>
  </si>
  <si>
    <t xml:space="preserve">Grass Cutting - City Entrances and Islands </t>
  </si>
  <si>
    <t>10 islands and 10 main entrances</t>
  </si>
  <si>
    <t>CBD</t>
  </si>
  <si>
    <t xml:space="preserve">10 islands and 10 main entrances into the CBD maintained monthly as per maintenance schedule </t>
  </si>
  <si>
    <t>10 islands and 10 main entrances into the CBD maintained</t>
  </si>
  <si>
    <t xml:space="preserve">10 islands and 10 main entrances into the CBD </t>
  </si>
  <si>
    <t>10 islands and 10 main entrances into the CBD monthly as per maintenance schedule by the 30 June 2023</t>
  </si>
  <si>
    <t xml:space="preserve">Number of islands and main entrances maintained as per schedule </t>
  </si>
  <si>
    <t>10 islands and 10 main entrances into the CBD monthly as per maintenance schedule by the 31st of July 2022</t>
  </si>
  <si>
    <t>10 islands and 10 main entrances into the CBD monthly as per maintenance schedule by the by the 31st of August 2022</t>
  </si>
  <si>
    <t>10 islands and 10 main entrances into the CBD monthly as per maintenance schedule by the 30th of September 2022</t>
  </si>
  <si>
    <t>10 islands and 10 main entrances into the CBD monthly as per maintenance schedule by the by the 1st of October 2022</t>
  </si>
  <si>
    <t>10 islands and 10 main entrances into the CBD monthly as per maintenance schedule by the by the 30th of November 2022</t>
  </si>
  <si>
    <t>10 islands and 10 main entrances into the CBD monthly as per maintenance schedule by the 31st of December 2022</t>
  </si>
  <si>
    <t>10 islands and 10 main entrances into the CBD monthly as per maintenance schedule by the 31st of January 2023</t>
  </si>
  <si>
    <t>10 islands and 10 main entrances into the CBD monthly as per maintenance schedule by the 328th  of February 2023</t>
  </si>
  <si>
    <t>10 islands and 10 main entrances into the CBD monthly as per maintenance schedule by the 1st of march 2023</t>
  </si>
  <si>
    <t>10 islands and 10 main entrances into the CBD monthly as per maintenance schedule by the 330th of April 2023</t>
  </si>
  <si>
    <t>10 islands and 10 main entrances into the CBD monthly as per maintenance schedule by the 1st of May 2023</t>
  </si>
  <si>
    <t>Maintenance schedule, grass cutting statistics</t>
  </si>
  <si>
    <t>C</t>
  </si>
  <si>
    <t>C1</t>
  </si>
  <si>
    <t>R &amp; F 03</t>
  </si>
  <si>
    <t>GOAL 5;  ECONOMIC GROWTH AND  DEVELOPMENT</t>
  </si>
  <si>
    <t>5.1 Job creation</t>
  </si>
  <si>
    <t>EPWP</t>
  </si>
  <si>
    <t>ALL</t>
  </si>
  <si>
    <t xml:space="preserve">439 EPWP jobs created </t>
  </si>
  <si>
    <t>439 x EPWP jobs created  by Msunduzi Municipality</t>
  </si>
  <si>
    <t>Number of EPWP jobs</t>
  </si>
  <si>
    <t>100 x EPWP jobs created and utilized by Msunduzi Municipality by the 31st of September 2022</t>
  </si>
  <si>
    <t>210 x EPWP jobs created and utilized by Msunduzi Municipality by the 31st of  December 2022</t>
  </si>
  <si>
    <t>330 x EPWP jobs created and utilized by Msunduzi Municipality by the 31st of march 2023</t>
  </si>
  <si>
    <t>439 x EPWP jobs created and utilized by Msunduzi Municipality by the 30th of June 2023</t>
  </si>
  <si>
    <t>List of beneficiaries,</t>
  </si>
  <si>
    <t>C2</t>
  </si>
  <si>
    <t>R &amp; F 04</t>
  </si>
  <si>
    <t xml:space="preserve">Goal 1: Goverance and policy </t>
  </si>
  <si>
    <t xml:space="preserve">1.2 Compliance with all legislative provisions </t>
  </si>
  <si>
    <t>Job creation</t>
  </si>
  <si>
    <t>4 x Quarterly Reports on the Implementation of the EPWP Program</t>
  </si>
  <si>
    <t>4 x Quarterly Reports on the Implementation of the EPWP Program by the 30th of June 2023</t>
  </si>
  <si>
    <t>Number of reports</t>
  </si>
  <si>
    <t>1 x Quarterly Reports on the Implementation of the EPWP Program by the 31st of September 2022</t>
  </si>
  <si>
    <t>2 x Quarterly Reports on the Implementation of the EPWP Program by the 31st of  December 2022</t>
  </si>
  <si>
    <t>3 x Quarterly Reports on the Implementation of the EPWP Program by the 31st of march 2023</t>
  </si>
  <si>
    <t>List of beneficiaries</t>
  </si>
  <si>
    <t>SERVICE DELIVERY &amp; BUDGET IMPLEMENTATION PLAN FOR THE  2021/2022 FINANCIAL YEAR</t>
  </si>
  <si>
    <t>B2</t>
  </si>
  <si>
    <t>WM 01</t>
  </si>
  <si>
    <t xml:space="preserve">Landfill Compliance contract </t>
  </si>
  <si>
    <t>All</t>
  </si>
  <si>
    <t>NIL</t>
  </si>
  <si>
    <t xml:space="preserve">Construction of the New England Landfill Site </t>
  </si>
  <si>
    <t xml:space="preserve">New England Road Landfill Site Construction completed </t>
  </si>
  <si>
    <t>New England Road Landfill Site Construction completed as per Approved Action Plan by the 30th of June 2023</t>
  </si>
  <si>
    <t>Date</t>
  </si>
  <si>
    <t xml:space="preserve">R 10 150 000 
 </t>
  </si>
  <si>
    <t>Conduct a Bid Specification presentation at BSC Committee by 31 July 2022</t>
  </si>
  <si>
    <t>Advertise the BID by 30 August 2022</t>
  </si>
  <si>
    <t>Bid Evaluation Committee by the 31st of October 2022</t>
  </si>
  <si>
    <t>Bid Adjudication Committee by the 30th of November 2022</t>
  </si>
  <si>
    <t xml:space="preserve">Appoint Service Provider and Commence the Construction of the Landfill Site by the 31st of December 2022 </t>
  </si>
  <si>
    <t>Commence with Construction at the New England  Landfill site as per Action Plan by the 31st of March 2023</t>
  </si>
  <si>
    <t>Completion Certificate.</t>
  </si>
  <si>
    <t>WM 02</t>
  </si>
  <si>
    <t xml:space="preserve">NKPA 2-BASIC SERVICE DELIVERY </t>
  </si>
  <si>
    <t>Waste Management</t>
  </si>
  <si>
    <t>weekly waste removal</t>
  </si>
  <si>
    <t>137 000  households with access to weekly Refuse Removal</t>
  </si>
  <si>
    <t>Houses with access to weekly Refuse Removal</t>
  </si>
  <si>
    <t xml:space="preserve">Number of Houses with access to weekly Refuse Removal </t>
  </si>
  <si>
    <t>137 000  households with access to weekly Refuse Removal by 30 June 2023</t>
  </si>
  <si>
    <t>Number</t>
  </si>
  <si>
    <t>137 000  households with access to weekly Refuse Removal by 31 December 2022</t>
  </si>
  <si>
    <t>137 000  households with access to weekly Refuse Removal by 31 March 2023</t>
  </si>
  <si>
    <t>Pictures and co-ordinates of the skip sites within these wards.</t>
  </si>
  <si>
    <t xml:space="preserve">NATIONAL KEY PERFORMANCE AREA </t>
  </si>
  <si>
    <t xml:space="preserve">STRATEGY </t>
  </si>
  <si>
    <t>MEASURABLE OBJECTIVES</t>
  </si>
  <si>
    <t xml:space="preserve">BASELINE </t>
  </si>
  <si>
    <t>BACKLOG</t>
  </si>
  <si>
    <t>ANNUAL TARGET</t>
  </si>
  <si>
    <t>UNIT OF MEASURE</t>
  </si>
  <si>
    <t xml:space="preserve">QUARTER 2 </t>
  </si>
  <si>
    <t>RESPONSIBLE DEPARTMENT</t>
  </si>
  <si>
    <t xml:space="preserve">3.1 Enhanced waste management capacity </t>
  </si>
  <si>
    <t xml:space="preserve">3.1.1 Improve the basics:
cleaning, repairing,
enforcing waste management practises </t>
  </si>
  <si>
    <t>Integrated Waste Management Plan</t>
  </si>
  <si>
    <t>Draft Review of the Water Management</t>
  </si>
  <si>
    <t>Conduct and Compile a Waste Management Plan</t>
  </si>
  <si>
    <t>Planning</t>
  </si>
  <si>
    <t xml:space="preserve">Waste Management Plan Reviewed </t>
  </si>
  <si>
    <t>Draft Integrated Waste Management Plan Sent to SMC for Municipal Approval or Adoption by 30 June 2023</t>
  </si>
  <si>
    <t>Time</t>
  </si>
  <si>
    <t>Conduct Situation Situational analysis by the 30 September 2022</t>
  </si>
  <si>
    <t>Generate a report on the Status Quo for SMC by 31 March 2022</t>
  </si>
  <si>
    <t>Progress updates from SMC</t>
  </si>
  <si>
    <t>137 000  households with access to weekly Refuse Removal by 30 September 2022</t>
  </si>
  <si>
    <t>Clean up campaign</t>
  </si>
  <si>
    <t>CBD clean-up campaign</t>
  </si>
  <si>
    <t>8 CBD clean-up campaign</t>
  </si>
  <si>
    <t xml:space="preserve">Number of CBD clean-up campaign conducted </t>
  </si>
  <si>
    <t>8 x CBD clean-up campaign conducted by the 30th of June 2023</t>
  </si>
  <si>
    <t>number</t>
  </si>
  <si>
    <t>2 x Clean up Campaigns by the 31st of September 2022</t>
  </si>
  <si>
    <t>4 x Clean up Campaigns by the 31st of  December 2022</t>
  </si>
  <si>
    <t>6 x CBD  Clean up Campaigns by the 31st of March 2023</t>
  </si>
  <si>
    <t>Pictures and programme</t>
  </si>
  <si>
    <t xml:space="preserve">3.1.2 Improve  waste management  in economic nodes </t>
  </si>
  <si>
    <t xml:space="preserve">30 % Implementation of the CBD clean-up </t>
  </si>
  <si>
    <t>30 % Implementation of the CBD clean-</t>
  </si>
  <si>
    <t>30 % Implementation of the CBD clean-up by the 30th of June 2023</t>
  </si>
  <si>
    <t>Percentage</t>
  </si>
  <si>
    <t>30 % Implementation of the CBD clean-up strategy by the 31st of September 2022</t>
  </si>
  <si>
    <t>30 % Implementation of the CBD clean-up strategy by the 31st of  December 2022</t>
  </si>
  <si>
    <t>30 % Implementation of the CBD clean-up strategy by the 31st of March 2023</t>
  </si>
  <si>
    <t>Report and Resolution</t>
  </si>
  <si>
    <t>3 - IMPROVED INFRASTRUCTURE EFFICIENCY</t>
  </si>
  <si>
    <t xml:space="preserve">3.1.2 Improve  waste management  in economic nodes as </t>
  </si>
  <si>
    <t>34/35</t>
  </si>
  <si>
    <t xml:space="preserve">New England Road Landfill Site Construction completed as per Approved Action Plan </t>
  </si>
  <si>
    <t>Construction of New Landfill Site</t>
  </si>
  <si>
    <t>Date Construction Completed</t>
  </si>
  <si>
    <t>Completion Certificate, Action Plan</t>
  </si>
  <si>
    <t>Enforcement</t>
  </si>
  <si>
    <t>Decrease illegal dumping</t>
  </si>
  <si>
    <t>All 41 Wards</t>
  </si>
  <si>
    <t xml:space="preserve">120 x illegal dumping fines issued as per notification </t>
  </si>
  <si>
    <t xml:space="preserve">Number of illegal dumping fines issued. </t>
  </si>
  <si>
    <t xml:space="preserve">120 x illegal dumping fines issued as per notification by the 30th of June 2023. </t>
  </si>
  <si>
    <t>Number of Fines issued</t>
  </si>
  <si>
    <t xml:space="preserve">30 x illegal dumping fines issued as per notification by the 30th of June 2023. </t>
  </si>
  <si>
    <t xml:space="preserve">60 x illegal dumping fines issued as per notification by the 30th of June 2023. </t>
  </si>
  <si>
    <t xml:space="preserve">90 x illegal dumping fines issued as per notification by the 30th of June 2023. </t>
  </si>
  <si>
    <t>Fine Notice with delivery date and address</t>
  </si>
  <si>
    <t xml:space="preserve">3.2 Enhanced public facilities, parks and public spaces within the city </t>
  </si>
  <si>
    <t xml:space="preserve">3.2.1 Improve the basics:
cleaning, repairing public spaces </t>
  </si>
  <si>
    <t xml:space="preserve">10 islands and 10 main entrances into the CBD monthly as per maintenance schedule </t>
  </si>
  <si>
    <t xml:space="preserve">5 islands and 5 main entrances into the CBD monthly as per maintenance schedule by the 30th of June 2020 </t>
  </si>
  <si>
    <t xml:space="preserve">Number of islands and main entrances into CBD maintained monthly as per maintenance schedule </t>
  </si>
  <si>
    <t>10 islands and 10 main entrances into the CBD monthly as per maintenance schedule by the 30th June 2023</t>
  </si>
  <si>
    <t>Number of Island and main entrances maintained.</t>
  </si>
  <si>
    <t>10 islands and 10 main entrances into the CBD monthly as per maintenance schedule by the 31st of March 2023</t>
  </si>
  <si>
    <t>Sports, Recreation and Facilities</t>
  </si>
  <si>
    <t>F</t>
  </si>
  <si>
    <t>F2</t>
  </si>
  <si>
    <t>8 - SPATIAL EFFECTIVENESS &amp; JUSTICE</t>
  </si>
  <si>
    <t xml:space="preserve">NKP 6 -CROSS CUTTING INTERVENTIONS </t>
  </si>
  <si>
    <t xml:space="preserve">3.3 Enhanced Enforcement of By-laws, Public Safety and Security.  
</t>
  </si>
  <si>
    <t xml:space="preserve">3.3.1  improve  Enforcement of By-laws, Public Safety and Security.  
</t>
  </si>
  <si>
    <t>Fire Arm Refresher Courses</t>
  </si>
  <si>
    <t>fire Arm Training / Fire Arm Refresher Courses for all municipal fire arm holders</t>
  </si>
  <si>
    <t xml:space="preserve">Number of Fire Arm Training / Fire Arm Refresher Courses for all municipal fire arm holders conducted </t>
  </si>
  <si>
    <t>2 fire Arm Training / Fire Arm Refresher Courses for all municipal fire arm holders conducted Annually</t>
  </si>
  <si>
    <t>1 x Physical Fire arm verifications on all Firearms and ammunition issued to Msunduzi Municipality staff and submit report to SMC by the 30th November 2022</t>
  </si>
  <si>
    <t>2 x Physical Fire arm verifications on all Firearms and ammunition issued to Msunduzi Municipality staff and submit report to SMC by the 30th June 2023</t>
  </si>
  <si>
    <t xml:space="preserve">Report on Fire arm verifications conducted on all arms and ammunition issued to Msunduzi Municipality staff with SMC resolution
</t>
  </si>
  <si>
    <t xml:space="preserve">3.3 Enhance the Enforcement of By-laws, Public Safety and Security.  
</t>
  </si>
  <si>
    <t xml:space="preserve">3.3.1  Improve disaster planning, management and mitigation.  
</t>
  </si>
  <si>
    <t xml:space="preserve">Disaster Management Advisory Forums </t>
  </si>
  <si>
    <t xml:space="preserve">Disaster Management Advisory Forums Meetings </t>
  </si>
  <si>
    <t xml:space="preserve">Number of quarterly Disaster Management Advisory Forums meetings facilitated </t>
  </si>
  <si>
    <t>4 x quarterly Disaster Management Advisory Forums meetings facilitated Annually</t>
  </si>
  <si>
    <t>1 x quarterly Disaster Management Advisory Forums meetings facilitated by the 31st of September 2022</t>
  </si>
  <si>
    <t>2 x quarterly Disaster Management Advisory Forums meetings facilitated  by the 31st of December 2022</t>
  </si>
  <si>
    <t>3 x quarterly Disaster Management Advisory Forums meetings facilitated  by the 31st of March 2023</t>
  </si>
  <si>
    <t>4 x quarterly Disaster Management Advisory Forums meetings facilitated  by the 30th of June 2023</t>
  </si>
  <si>
    <t xml:space="preserve">Course Result Report, Attendance Register, SMC resolution
</t>
  </si>
  <si>
    <t>disaster</t>
  </si>
  <si>
    <t>Response time to disaster incidents</t>
  </si>
  <si>
    <t>24 hrs Turnaround time o respond to disaster related incidents</t>
  </si>
  <si>
    <t>24 Hours turn around time to respond to disaster related incidents reported according to the Approved DM plan/strategy annually</t>
  </si>
  <si>
    <t>Turn around time to respond to disaster related incidents reported according to the Approved DM plan/strategy</t>
  </si>
  <si>
    <t>24 Hours turn around time to respond to disaster related incidents reported according to the Approved DM plan/strategy by the 31st of September 2022</t>
  </si>
  <si>
    <t>24 Hours turn around time to respond to disaster related incidents reported according to the Approved DM plan/strategy by the 31st of December 2022</t>
  </si>
  <si>
    <t xml:space="preserve">24 Hours turn around time to respond to disaster related incidents reported according to the Approved DM plan/strategy by the 31st of March 2023 </t>
  </si>
  <si>
    <t>24 Hours turn around time to respond to disaster related incidents reported according to the Approved DM plan/strategy by the 30th of June 2023</t>
  </si>
  <si>
    <t>Incident reports, Beneficiary List</t>
  </si>
  <si>
    <t>Disaster Management Plan</t>
  </si>
  <si>
    <t>Review of the Disaster Management Plan</t>
  </si>
  <si>
    <t>Reviewed Disaster Management Plan prepared and submitted to SMC for approval by Council by the 31st of December 2022</t>
  </si>
  <si>
    <t xml:space="preserve">Date </t>
  </si>
  <si>
    <t>EXCO/ Council Resolution regarding approval of the Sector Disaster Sector Plan</t>
  </si>
  <si>
    <t xml:space="preserve">NKPA 6 -CROSS CUTTING INTERVENTIONS </t>
  </si>
  <si>
    <t>awareness Campaigns</t>
  </si>
  <si>
    <t>Disaster awareness Campaigns</t>
  </si>
  <si>
    <t xml:space="preserve">Number of Disaster awareness Campaigns  per high risk areas conducted </t>
  </si>
  <si>
    <t>12 x Disaster awareness Campaigns  per high risk areas conducted by the 30th of June 2023</t>
  </si>
  <si>
    <t xml:space="preserve">Number and date </t>
  </si>
  <si>
    <t>3 x Public education campaign by the 30th of September 2022</t>
  </si>
  <si>
    <t>6 x Public education campaign  by the 31st of December 2022</t>
  </si>
  <si>
    <t>9 x Public education campaign  by the 31st of March 2023</t>
  </si>
  <si>
    <t>12 x Public education campaign   by the 30th of June 2023</t>
  </si>
  <si>
    <t>Programme and attendance register</t>
  </si>
  <si>
    <t xml:space="preserve">Number of Disaster  public education campaign conducted </t>
  </si>
  <si>
    <t>12 x  Disaster  public education campaign conducted held by the 30th of June 2023</t>
  </si>
  <si>
    <t xml:space="preserve">Number of  Disaster  public education campaign conducted </t>
  </si>
  <si>
    <t>3 x high risk campaign by the 30th of September 2022</t>
  </si>
  <si>
    <t>6 x high risk campaign by the 31st of December 2022</t>
  </si>
  <si>
    <t>9 x high risk campaign by the 31st of March 2023</t>
  </si>
  <si>
    <t>12 x high risk campaign by the 30th of June 2023</t>
  </si>
  <si>
    <t>Major Hazard Visitations</t>
  </si>
  <si>
    <t>8 x Major Hazard Visitations</t>
  </si>
  <si>
    <t>all</t>
  </si>
  <si>
    <t xml:space="preserve">8 x Major Hazard Visitations conducted </t>
  </si>
  <si>
    <t xml:space="preserve">Number  Major Hazard Visitations conducted </t>
  </si>
  <si>
    <t>48 x Major Hazard Visitations conducted by the 30th of June 2023</t>
  </si>
  <si>
    <t>12 x Major Hazard Visitations by the 30th   of September 2022</t>
  </si>
  <si>
    <t>24 x Major Hazard Visitations by the 31st December 2022</t>
  </si>
  <si>
    <t>36 x Major Hazard Visitations by the 31st March 2022</t>
  </si>
  <si>
    <t xml:space="preserve"> 48 x Major Hazard Visitations by the 30th of June 2023</t>
  </si>
  <si>
    <t>Invitation, programme and Attendance Register</t>
  </si>
  <si>
    <t xml:space="preserve">3.3.2  Improve Fire management and mitigation.  
</t>
  </si>
  <si>
    <t xml:space="preserve">fire prevention </t>
  </si>
  <si>
    <t>prevention inspections</t>
  </si>
  <si>
    <t xml:space="preserve">840 x fire prevention inspections conducted </t>
  </si>
  <si>
    <t>840 x fire prevention inspections conducted by the 30th of June 2023</t>
  </si>
  <si>
    <t xml:space="preserve">Number of fire prevention inspections conducted </t>
  </si>
  <si>
    <t>210 x fire inspections conducted by the 30th of September 2022</t>
  </si>
  <si>
    <t>420 x fire inspections by the 31st of December 2022</t>
  </si>
  <si>
    <t>630 x fire inspections by the 31st of March 2023</t>
  </si>
  <si>
    <t xml:space="preserve">Fire &amp; Rescue </t>
  </si>
  <si>
    <t xml:space="preserve">Fire &amp; Rescue public awareness </t>
  </si>
  <si>
    <t xml:space="preserve">12 Fire &amp; Rescue public awareness presentations </t>
  </si>
  <si>
    <t>12 Fire &amp; Rescue public awareness presentations conducted</t>
  </si>
  <si>
    <t xml:space="preserve">Number of Fire &amp; Rescue public awareness presentations conducted  </t>
  </si>
  <si>
    <t>12 Fire &amp; Rescue public awareness presentations conducted Annually</t>
  </si>
  <si>
    <t>6 x Public education campaign; 3 x High risk campaign by 30 Sept 2022</t>
  </si>
  <si>
    <t>6 x Public education campaign; 6 x High risk campaign by 31 Dec 2022</t>
  </si>
  <si>
    <t>9 x Public education campaign; 9 x High risk campaign by 31 March 2023</t>
  </si>
  <si>
    <t>12 x Public Education campaigns; 12 x high risk campaigns by 30 June 2023</t>
  </si>
  <si>
    <t>E</t>
  </si>
  <si>
    <t>E2</t>
  </si>
  <si>
    <t>1 - BUILDING A CAPABLE &amp; DEVELOPMENTAL MUNICIPALITY</t>
  </si>
  <si>
    <t>NKPA 5 - GOOD GOVERNANCE &amp; PUBLIC PARTICIPATION</t>
  </si>
  <si>
    <t xml:space="preserve">3.4 Safeguard and enhance sustainable livelihoods and food security.
</t>
  </si>
  <si>
    <t>3.4.1 Improve
Customer
experience &amp;
Public participation</t>
  </si>
  <si>
    <t>Community complaints</t>
  </si>
  <si>
    <t xml:space="preserve">Community complaints received referred to customer services </t>
  </si>
  <si>
    <t xml:space="preserve">turnaround time Community complaints received referred to customer services and departments after receipt of the complaint/s by ABM </t>
  </si>
  <si>
    <t>Community complaints received referred to customer services and departments within 2 days of receipt of the complaints Annually</t>
  </si>
  <si>
    <t xml:space="preserve">Turnaround time Community complaints received referred to customer services and departments after receipt of the complaint/s by ABM </t>
  </si>
  <si>
    <t>Turnaround time</t>
  </si>
  <si>
    <t>All community complaints received by ABM submitted to customer services and relevant departments within 2 working  days of receipt by the 30th of September 2022</t>
  </si>
  <si>
    <t>All community complaints received by ABM submitted to customer services and relevant departments within 2 working  days of receipt by 31st of December 2022</t>
  </si>
  <si>
    <t>All community complaints received by ABM submitted to customer services and relevant departments within 2 working  days of receipt by 30th of March 2023</t>
  </si>
  <si>
    <t>All community complaints received by ABM submitted to customer services and relevant departments within 2 working  days of receipt by the 30th of June 2023</t>
  </si>
  <si>
    <t>Complaints file, submission to customer service and relevant departments</t>
  </si>
  <si>
    <t xml:space="preserve">ward plans </t>
  </si>
  <si>
    <t>review of ward plans for  Msunduzi Municipality</t>
  </si>
  <si>
    <t>Number of ward plans for  Msunduzi Municipality reviewed</t>
  </si>
  <si>
    <t xml:space="preserve">39 x ward plans for  Msunduzi Municipality reviewed  Annually </t>
  </si>
  <si>
    <t xml:space="preserve">Number of ward plans for  Msunduzi Municipality reviewed and submitted to SMC </t>
  </si>
  <si>
    <t>41 x Ward Plans Reviewed and submitted to SMC and the IDP office by 31 March 2023</t>
  </si>
  <si>
    <t>Wards plan file, SMC Agenda and Resolutions.</t>
  </si>
  <si>
    <t xml:space="preserve">ward Audits </t>
  </si>
  <si>
    <t>Audits conducted in each of the 41 wards</t>
  </si>
  <si>
    <t>Ward audit file and SMC Agenda and Resolutions.</t>
  </si>
  <si>
    <t>HIV/AIDS</t>
  </si>
  <si>
    <t xml:space="preserve">Ward visits </t>
  </si>
  <si>
    <t xml:space="preserve">180 x Ward visits to support HIV&amp;AIDS Groups </t>
  </si>
  <si>
    <t>12 Ward visits conducted in the  to support HIV/AIDS Groups Annual</t>
  </si>
  <si>
    <t>180 x Ward visits to support HIV&amp;AIDS Groups by the 30th of June 2023</t>
  </si>
  <si>
    <t>45 x Ward visits to support HIV&amp;AIDS Groups by 30 September 2022</t>
  </si>
  <si>
    <t>90 x Ward visits to support HIV&amp;AIDS Groups by 31 December 2022</t>
  </si>
  <si>
    <t>135 x Ward visits to support HIV&amp;AIDS Groups by 31 March 2023</t>
  </si>
  <si>
    <t>HIV/AIDS &amp;Social Service Register</t>
  </si>
  <si>
    <t>HIV/AIDS and Social support programmes</t>
  </si>
  <si>
    <t>420 x HIV/AIDS and Social support programmes Conducted by 30 June 2023</t>
  </si>
  <si>
    <t>6 HIV/AIDS and Social support programmes in the  to be coordinated Annually</t>
  </si>
  <si>
    <t xml:space="preserve">420 x HIV/AIDS and Social support programmes Conducted </t>
  </si>
  <si>
    <t>105 x HIV/AIDS and Social support programmes conducted by 30 September 2022</t>
  </si>
  <si>
    <t>210 x HIV/AIDS and Social support programmes Conducted by 31 December 2022</t>
  </si>
  <si>
    <t>315 x HIV/AIDS and Social support programmes Conducted by 31 March 2023</t>
  </si>
  <si>
    <t>GOAL</t>
  </si>
  <si>
    <t>STRATEGIC OBJECTIVE</t>
  </si>
  <si>
    <t>5 - GROWING THE REGIONAL ECONOMY</t>
  </si>
  <si>
    <t>NKPA 3 - LOCAL ECONOMIC DEVELOPMENT</t>
  </si>
  <si>
    <t xml:space="preserve">5.2 Improved Investment Attraction, Retention and expansion 
</t>
  </si>
  <si>
    <t>Business Licensing</t>
  </si>
  <si>
    <t>Business Registration Database</t>
  </si>
  <si>
    <t>520 Businesses  visited for Database Registration by 30 June 2022</t>
  </si>
  <si>
    <t>600 x Businesses visited and registered in the Business database</t>
  </si>
  <si>
    <t>600 x Businesses visited and registered</t>
  </si>
  <si>
    <t xml:space="preserve">Number </t>
  </si>
  <si>
    <t>150 x Businesses visited and registered in the Business database by the 30th of September 2022</t>
  </si>
  <si>
    <t>150 x Businesses visited and registered in the Business database by the 31st of December 2022</t>
  </si>
  <si>
    <t>450 x Businesses visited and registered in the Business database by the 31st of March 2023</t>
  </si>
  <si>
    <t>600 x Businesses visited and registered in the Business database by the 30th of June 2023</t>
  </si>
  <si>
    <t xml:space="preserve">Schedule of business registration </t>
  </si>
  <si>
    <t>Development Services</t>
  </si>
  <si>
    <t>5.2 Improved Investment Attraction, Retention and expansion 
d</t>
  </si>
  <si>
    <t xml:space="preserve">Business license applications received and processed </t>
  </si>
  <si>
    <t>100% Business Licensing Applications processed within 21 days  in terms of Business Act for the 21/22 FY  by 30 June 2022</t>
  </si>
  <si>
    <t xml:space="preserve">100% Business Licensing Applications processed within 21 days  in terms of Business Act for the 22/23 FY </t>
  </si>
  <si>
    <t>100% Business Licensing Applications processed within 21 days</t>
  </si>
  <si>
    <t>100% Business Licensing Applications processed within 21 days in terms of Business Act for the 22/23 FY by the 30th of September 2022</t>
  </si>
  <si>
    <t>100% Business Licensing Applications processed within 21 days in terms of Business Act for the 22/23 FY by the 31st of December 2022</t>
  </si>
  <si>
    <t>100% Business Licensing Applications processed within 21 days in terms of Business Act for the 22/23 FY by the 31st of March 2023</t>
  </si>
  <si>
    <t>100% Business Licensing Applications processed within 21 days in terms of Business Act for the 22/23 FY  by 30 June 2023</t>
  </si>
  <si>
    <t>Schedule of Business Licence Applications received and proof of applications</t>
  </si>
  <si>
    <t>Enforcement of Business Regulations</t>
  </si>
  <si>
    <t>580 businesses inspected for valid Business Licenses by the 30th of June 2022</t>
  </si>
  <si>
    <t>600 x Businesses inspected for compliance and validity of Business Licenses in terms of the Business Act for the 22/23 FY</t>
  </si>
  <si>
    <t>600 x Businesses for compliance and validity of Business Licenses</t>
  </si>
  <si>
    <t>165 x Businesses inspected for compliance and validity of Business Licenses in terms of the Business Act for the 22/23 FY by the 30th of September 2022</t>
  </si>
  <si>
    <t>165 x Businesses inspected for compliance and validity of Business Licenses in terms of the Business Act for the 22/23 FY by the 31st of December 2022</t>
  </si>
  <si>
    <t>495 x Businesses inspected for compliance and validity of Business Licenses in terms of the Business Act for the 22/23 FY by the 31st of March 2023</t>
  </si>
  <si>
    <t>600 x Businesses to be inspected for Ensuring compliance and  validity of  Business Licenses in terms of the Business Act for 22/23 FY by the 30th of June 2023</t>
  </si>
  <si>
    <t>Schedule of Businesses visited and Verification forms</t>
  </si>
  <si>
    <t>Implement Incentives scheme</t>
  </si>
  <si>
    <t xml:space="preserve">Implementation of business incentives </t>
  </si>
  <si>
    <t xml:space="preserve">Approved incentives policy. </t>
  </si>
  <si>
    <t xml:space="preserve">Reviewed business incentives policy </t>
  </si>
  <si>
    <t>Nil</t>
  </si>
  <si>
    <t>Msunduzi Business Incentive Policy Reviewed by the 30th of June 2023</t>
  </si>
  <si>
    <t>Council</t>
  </si>
  <si>
    <t>Consultations with relevant Departments for reviewing of the business incentives policy conducted by the 30th of September 2022</t>
  </si>
  <si>
    <t>First draft of reviewed policy submitted to stakeholders for comments by the 31st of December 2022</t>
  </si>
  <si>
    <t>Report on amendments to the Msunduzi Business Incentive Policy submitted to SMC by the 31st of March 2023</t>
  </si>
  <si>
    <t>Reviewed Msunduzi Business Incentive Policy &amp; SMC Resolution</t>
  </si>
  <si>
    <t>7 - GROWING THE REGIONAL ECONOMY</t>
  </si>
  <si>
    <t>Economic Development</t>
  </si>
  <si>
    <t>Edendale Town Centre</t>
  </si>
  <si>
    <t>Completion of Mount Partridge Road Project</t>
  </si>
  <si>
    <t>Planned Capital Projects and Projects implemented</t>
  </si>
  <si>
    <t xml:space="preserve">% implementation of the Edendale Town Centre  </t>
  </si>
  <si>
    <t>10 % implementation of the Edendale Town Centre (remaining roadworks) completed by the 30th of June 2023</t>
  </si>
  <si>
    <t>NDPG</t>
  </si>
  <si>
    <t>I\604270.002</t>
  </si>
  <si>
    <t>Facilitate the Approval of Land Expropriation by the 31st of December 2022</t>
  </si>
  <si>
    <t>5% implementation of the Edendale Town Centre (remaining roadworks) completed by the 31st of March 2023</t>
  </si>
  <si>
    <t>Progress Report of Project /or Completion Certificate</t>
  </si>
  <si>
    <t>Town Planning &amp; Environmental Management</t>
  </si>
  <si>
    <t>8 - GROWING THE REGIONAL ECONOMY</t>
  </si>
  <si>
    <t>Bylaws and policies</t>
  </si>
  <si>
    <t>Council bylaws and policies related to LED unit enforced</t>
  </si>
  <si>
    <t xml:space="preserve">100% of Council bylaws and policies related to LED unit enforced </t>
  </si>
  <si>
    <t>100% of Council bylaws and policies related to LED unit enforced</t>
  </si>
  <si>
    <t xml:space="preserve">100% of Council bylaws and policies related to LED unit enforced by the 30th of June 2023 </t>
  </si>
  <si>
    <t>100% of Council bylaws and policies related to LED unit enforced by the 30th of September 2022</t>
  </si>
  <si>
    <t xml:space="preserve">100% of Council bylaws and policies related to LED unit enforced by the 31st of December 2022 </t>
  </si>
  <si>
    <t>100% of Council bylaws and policies related to LED unit enforced by the 31st of March 2023</t>
  </si>
  <si>
    <t>Contravention notices, Impounding notes, Fines issued &amp; Spreadsheet of illegal traders removed</t>
  </si>
  <si>
    <t>Laison between Informal Chamber and  Sub Committee</t>
  </si>
  <si>
    <t>Optimize system, procedures and processes for Town Planning</t>
  </si>
  <si>
    <t>Assessment of development applications in terms of SPLUM By-laws</t>
  </si>
  <si>
    <t>(80 days) Average number of days taken to process development applications for approval in terms of SPLUMA by the 30th of June 2022</t>
  </si>
  <si>
    <t>(80 days) Average number of days taken to process development applications for approval in terms of SPLUMA</t>
  </si>
  <si>
    <t>(80 days) Average number of days taken to process development applications for approval in terms of SPLUMA by the 30th of June 2023</t>
  </si>
  <si>
    <t>Average number of days</t>
  </si>
  <si>
    <t>(80 days) Average number of days taken to process development applications for approval in terms of SPLUMA by the 30th of September 2022</t>
  </si>
  <si>
    <t>(80 days) Average number of days taken to process development applications for approval in terms of SPLUMA by the 31st of December 2022</t>
  </si>
  <si>
    <t>(80 days) Average number of days taken to process development applications for approval in terms of SPLUMA by the 31st of March 2023</t>
  </si>
  <si>
    <t>SPLUMA Applications Register</t>
  </si>
  <si>
    <t>Land Acquisition</t>
  </si>
  <si>
    <t>Hectors of land secured</t>
  </si>
  <si>
    <t xml:space="preserve">3 Hectors of land secured for LED projects </t>
  </si>
  <si>
    <t>2 Hectors of land secured for LED projects</t>
  </si>
  <si>
    <t xml:space="preserve">1 Hectors of land secured </t>
  </si>
  <si>
    <t>1 Hector of land secured for LED projects by the 30th of June 2023</t>
  </si>
  <si>
    <t>Hectares</t>
  </si>
  <si>
    <t xml:space="preserve">Sale agreements Signed </t>
  </si>
  <si>
    <t xml:space="preserve">Land Acquisition and land Legal </t>
  </si>
  <si>
    <t>Edendale Land Acquisition Programme</t>
  </si>
  <si>
    <t>Ward 10 - 24</t>
  </si>
  <si>
    <t>Trache 2  land acquisition 10 Hectares Acquired</t>
  </si>
  <si>
    <t>20 Hectares of land acquired for development</t>
  </si>
  <si>
    <t xml:space="preserve">20 Hectares of land acquired </t>
  </si>
  <si>
    <t>20 Hectares of land acquired for development by the 30th of June 2023</t>
  </si>
  <si>
    <t>R80. 000 000</t>
  </si>
  <si>
    <t>DOHS</t>
  </si>
  <si>
    <t>0/604285.A8H.000</t>
  </si>
  <si>
    <t>Approval of Roll Over completed by the 30th of September 2022</t>
  </si>
  <si>
    <t>2 Hectares of land acquired for development by the 31st of December 2022</t>
  </si>
  <si>
    <t>12 Hectares of land acquired for development by the 31st of March 2023</t>
  </si>
  <si>
    <t>C3</t>
  </si>
  <si>
    <t>GOAL 5;  ECONOMIC GROWTH AND  DEVELOPMENTT</t>
  </si>
  <si>
    <t>5.3 Improved and developed Tourism sector 
p</t>
  </si>
  <si>
    <t>Destination Marketing</t>
  </si>
  <si>
    <t>Destination marketing and awareness campaign</t>
  </si>
  <si>
    <t>100% Participation of Msunduzi Tourism events as per the approved Tourism Events Calendar</t>
  </si>
  <si>
    <t>100% Participation of Msunduzi Tourism events</t>
  </si>
  <si>
    <t>100% Participation of Msunduzi Tourism events as per the approved Tourism Events Calendar by the 30th of June 2023</t>
  </si>
  <si>
    <t>O/604514.JAH.000 / 4100013000</t>
  </si>
  <si>
    <t>25% Participation of Msunduzi Tourism events as per the approved Tourism Events Calendar by 31September 2022</t>
  </si>
  <si>
    <t>50% Participation of Msunduzi Tourism events as per the approved Tourism Events Calendar by 31 December 2022</t>
  </si>
  <si>
    <t>75% Participation of Msunduzi Tourism events as per the approved Tourism Events Calendar by 31 March 2023</t>
  </si>
  <si>
    <t>Events Calendar, Invite, Pictures, Attendance register where applicable, Invoices where applicable</t>
  </si>
  <si>
    <t>City Entities</t>
  </si>
  <si>
    <t>SMMES and Cooperative development</t>
  </si>
  <si>
    <t xml:space="preserve">Skills Development and Training for Tourism SMME </t>
  </si>
  <si>
    <t>4 x Quarterly Msunduzi Tourism SMME training workshops facilitated</t>
  </si>
  <si>
    <t>4 x Quarterly Msunduzi Tourism SMME training workshops facilitated by the 30th of June 2023</t>
  </si>
  <si>
    <t>1 x Quarterly Msunduzi Tourism SMME training workshops facilitated by the 31st of September 2022</t>
  </si>
  <si>
    <t>2 x Quarterly Msunduzi Tourism SMME training workshops facilitated by the 31st of December 2022</t>
  </si>
  <si>
    <t>3 x Quarterly Msunduzi Tourism SMME training workshops facilitated by the 31st of March 2023</t>
  </si>
  <si>
    <t>Attendance Register and Invite</t>
  </si>
  <si>
    <t xml:space="preserve"> Bi- Quarterly Tourism stakeholder Forum </t>
  </si>
  <si>
    <t>2 x Bi-Quarterly Msunduzi Tourism sector meetings facilitated</t>
  </si>
  <si>
    <t>2 x Msunduzi Tourism sector meetings facilitated</t>
  </si>
  <si>
    <t>2 x Bi-Quarterly Msunduzi Tourism sector meetings facilitated by the 31st of March 2023</t>
  </si>
  <si>
    <t>1 x Bi-Quarterly Msunduzi Tourism sector meetings facilitated by the 31st of September 2022</t>
  </si>
  <si>
    <t xml:space="preserve">City Entities
</t>
  </si>
  <si>
    <t>C4</t>
  </si>
  <si>
    <t xml:space="preserve">5.4 SMME and entrepreneurial development
</t>
  </si>
  <si>
    <t xml:space="preserve">Skills Development and Training for SMME and Co- ops </t>
  </si>
  <si>
    <t>8 x Trainings and Workshops for SMMEs and Cooperatives facilitated by the 30th June 2022</t>
  </si>
  <si>
    <t xml:space="preserve">12 x Skills Development and Training workshops facilitated for SMMEs and Co-ops </t>
  </si>
  <si>
    <t>12 x Skills Development and Training workshops facilitated</t>
  </si>
  <si>
    <t>12 x Skills Development and Training workshops facilitated for SMMEs and Co-ops by the 30th of June 2023</t>
  </si>
  <si>
    <t>3 x Skills Development and Training workshops facilitated for SMMEs and Co-ops by the 30th of September 2022</t>
  </si>
  <si>
    <t>6 x Skills Development and Training workshops facilitated for SMMEs and Coops by the 31st December 2022</t>
  </si>
  <si>
    <t>9 x Skills Development and Training workshops facilitated for SMMEs and Co-ops by the 31st March 2023</t>
  </si>
  <si>
    <t>12 x Skills Development and Training workshops facilitated for SMMEs and Co-ops by the 31st of June 2023</t>
  </si>
  <si>
    <t>Attendance Registers, Photos or Virtual Screenshots.</t>
  </si>
  <si>
    <t>Business opportunities created</t>
  </si>
  <si>
    <t xml:space="preserve">20 x Business opportunities created for registered Local Businesses </t>
  </si>
  <si>
    <t xml:space="preserve">20 x Business opportunities created for registered </t>
  </si>
  <si>
    <t>20 x Business opportunities created for registered Local Businesses by the 30th of June 2023</t>
  </si>
  <si>
    <t>5 x Business opportunities created for registered Local Businesses by the 30th of September 2022</t>
  </si>
  <si>
    <t>10 x Business opportunities created for registered Local Businesses by the 31st December 2022</t>
  </si>
  <si>
    <t>15 x Business opportunities created for registered Local Businesses by the 31st March 2023</t>
  </si>
  <si>
    <t>List  of registered businesses assisted in creating opportunities</t>
  </si>
  <si>
    <t>SMMEs and Cooperatives support</t>
  </si>
  <si>
    <t>30 Cooperatives and 30 SMMEs assisted in mentorship programme by 30 June 2022</t>
  </si>
  <si>
    <t>60 x Cooperatives and SMMEs assisted and mentored</t>
  </si>
  <si>
    <r>
      <t>60 x Cooperatives and SMMEs assisted and mentored by 30th of June 2023</t>
    </r>
    <r>
      <rPr>
        <b/>
        <sz val="26"/>
        <color rgb="FFFF0000"/>
        <rFont val="Arial"/>
        <family val="2"/>
      </rPr>
      <t xml:space="preserve"> </t>
    </r>
  </si>
  <si>
    <t>15 x Cooperatives and SMMEs assisted and mentored by the 30th of September 2022</t>
  </si>
  <si>
    <t>30 x Cooperatives and SMMEs assisted and mentored by the 31st of December 2022</t>
  </si>
  <si>
    <t>45 x Cooperatives and SMMEs assisted and mentored by the 31st of March 2023</t>
  </si>
  <si>
    <t xml:space="preserve">60 x Cooperatives and SMMEs assisted and mentored by the 30th of June 2023 </t>
  </si>
  <si>
    <t>Spreadsheet of businesses assisted and mentored</t>
  </si>
  <si>
    <t>F3</t>
  </si>
  <si>
    <t>NKPA 6 - CROSS CUTTING</t>
  </si>
  <si>
    <t xml:space="preserve">GOAL 6; 
SPATIAL EQUITY &amp; HUMAN SETTLEMENTS  
</t>
  </si>
  <si>
    <t xml:space="preserve">6.3 Integrated human Settlements </t>
  </si>
  <si>
    <t>HUMAN SETTLEMENTS</t>
  </si>
  <si>
    <t>No. of new houses constructed</t>
  </si>
  <si>
    <t xml:space="preserve">10=Phase 8 Extension             
11=Lot 182
17=Willow EE
10,14,15,16,17,23=Wirewall
11,13,14,16,17,18.29,32,35=Umgungundlovu
20=Smero OSS
32=Happy Valley, Site 11
38=Thembalihle, Thamboville,Q-Section   
</t>
  </si>
  <si>
    <t>490 x new housing units constructed</t>
  </si>
  <si>
    <t>988 x new housing units constructed utilising external funding</t>
  </si>
  <si>
    <t>7012 Households</t>
  </si>
  <si>
    <t>10= 75                        
11= 52                                                               
17= 72
20= 59
32= 230
38= 270
Various= 230</t>
  </si>
  <si>
    <t>988 x new housing units constructed utilising external funding by the 30th of June 2023</t>
  </si>
  <si>
    <t>DoHS</t>
  </si>
  <si>
    <t>154 x new housing units constructed utilising external funding by the30th September 2022</t>
  </si>
  <si>
    <t>362 x new housing units constructed utilising external funding by the 31st December 2022</t>
  </si>
  <si>
    <t xml:space="preserve">589 x new housing units constructed utilising external funding by the 31st March 2023 </t>
  </si>
  <si>
    <t>D6/ MUNICIPAL INSPECTION SHEETS</t>
  </si>
  <si>
    <t>F1</t>
  </si>
  <si>
    <t xml:space="preserve">6.1 Integrated land use management, ensuring equitable access to goods and services, attracting social and financial investment.  
</t>
  </si>
  <si>
    <t xml:space="preserve">Review of the Spatial Development Framework </t>
  </si>
  <si>
    <t xml:space="preserve">Annual Review of the Spatial Development Framework </t>
  </si>
  <si>
    <t xml:space="preserve">Approved Spatial Development Framework </t>
  </si>
  <si>
    <t xml:space="preserve">Review of the Spatial Development Framework as per the SDF Review Work Programme prepared and submitted </t>
  </si>
  <si>
    <t xml:space="preserve">Review of the Spatial Development Framework as per the SDF Review Work Programme </t>
  </si>
  <si>
    <t>Review of the Spatial Development Framework as per the SDF Review Work Programme prepared and submitted to SMC by the 31st of March 2023</t>
  </si>
  <si>
    <t>Identification of areas for review commenced by the 30th of September 2022</t>
  </si>
  <si>
    <t>Stakeholder consultations held by the 31st of December 2022</t>
  </si>
  <si>
    <t>Review of the Spatial Development Framework &amp; SMC Resolution</t>
  </si>
  <si>
    <t>Implementation of the Land Use Management Framework</t>
  </si>
  <si>
    <t>Annual Implementation of the Land Use management framework</t>
  </si>
  <si>
    <t>Approved Land Use Scheme last updated in 2016</t>
  </si>
  <si>
    <t xml:space="preserve">100% Land Use Scheme amendments updated and implemented </t>
  </si>
  <si>
    <t>100% Land Use Scheme amendments updated and implemented</t>
  </si>
  <si>
    <t>100% Land Use Scheme amendments updated and implemented by the 30th of June 2023</t>
  </si>
  <si>
    <t xml:space="preserve">Percentage </t>
  </si>
  <si>
    <t>25% Land Use Scheme amendments updated and implemented by the 30th of September 2022</t>
  </si>
  <si>
    <t>50% Land Use Scheme amendments updated and implemented by the 31st of December 2022</t>
  </si>
  <si>
    <t>75% Land Use Scheme amendments updated and implemented by the 31st of March 2023</t>
  </si>
  <si>
    <t>Updated Scheme amendment register and map for the financial year</t>
  </si>
  <si>
    <t>Housing Sector Plan</t>
  </si>
  <si>
    <t>Housing Sector Plan review</t>
  </si>
  <si>
    <t>Reviewed Housing Sector Plan</t>
  </si>
  <si>
    <t xml:space="preserve">Review of the Housing Sector Plan prepared and submitted to Full Council for approval </t>
  </si>
  <si>
    <t>Human Settlements</t>
  </si>
  <si>
    <t>D</t>
  </si>
  <si>
    <t>D2</t>
  </si>
  <si>
    <t>4 - BUILDING FINANCIAL SUSTAINABILITY</t>
  </si>
  <si>
    <t>NKPA 4 - FINANCIAL VIABILITY &amp; MANAGEMENT</t>
  </si>
  <si>
    <t>GOAL 4; FINANCIAL VIABILITY</t>
  </si>
  <si>
    <t>4.3 Improved expenditure management</t>
  </si>
  <si>
    <t>Expenditure</t>
  </si>
  <si>
    <t>Capital Expenditure</t>
  </si>
  <si>
    <t xml:space="preserve">100% of Capital Expenditure spent for the Corporate Services BU 
</t>
  </si>
  <si>
    <t xml:space="preserve">100% of Capital Expenditure spent for the Corporate Services 
</t>
  </si>
  <si>
    <t xml:space="preserve">100% of Capital Expenditure spent for the Sustainable Development &amp; City Enterprises BU by the 30th of June 2023
(Capital Expenditure spent vs original budget)
</t>
  </si>
  <si>
    <t>% of Capital Expenditure spent</t>
  </si>
  <si>
    <t xml:space="preserve">5% of Capital Expenditure spent for the Sustainable Development &amp; City Enterprises BU by the 30th of September 2022
(Capital Expenditure spent vs Original budget per quarter )
</t>
  </si>
  <si>
    <t xml:space="preserve">50% of Capital Expenditure spent for the Sustainable Development &amp; City Enterprises BU by the 31st of December 2022
(Capital Expenditure spent vs Original budget per quarter )
</t>
  </si>
  <si>
    <t xml:space="preserve">75% of Capital Expenditure spent for the Sustainable Development &amp; City Enterprises BU by the 31st of March 2023
(Capital Expenditure spent vs Original budget per quarter )
</t>
  </si>
  <si>
    <t xml:space="preserve">100% of Capital Expenditure spent for the Sustainable Development &amp; City Enterprises BU by the 30th of June 2023
(Capital Expenditure spent vs Original budget)
</t>
  </si>
  <si>
    <t>Expenditure documents</t>
  </si>
  <si>
    <t>Sustainable Development &amp; City Enterprises BU</t>
  </si>
  <si>
    <t>Operational Expenditure</t>
  </si>
  <si>
    <t xml:space="preserve">100% of Operational Expenditure spent for the Corporate Services BU </t>
  </si>
  <si>
    <t xml:space="preserve">100% of Operational Expenditure spent for the Corporate Services </t>
  </si>
  <si>
    <t>100% of Operational Expenditure spent for the Sustainable Development &amp; City Enterprises BU by the 30th of June 2023
(Operational Expenditure spent vs Original budget)</t>
  </si>
  <si>
    <t>% of Operational Expenditure</t>
  </si>
  <si>
    <t>5% of Operational Expenditure spent for the Sustainable Development &amp; City Enterprises BU by the 30th of September 2022
(Operational Expenditure spent vs Original budget per quarter)</t>
  </si>
  <si>
    <t>50% of Operational Expenditure spent for the Sustainable Development &amp; City Enterprises BU by the 31st of December 2022
(Operational Expenditure spent vs Original budget per quarter)</t>
  </si>
  <si>
    <t>75% of Operational Expenditure spent for the Sustainable Development &amp; City Enterprises BU by the 31st of March 2023
(Operational Expenditure spent vs Original budget per quarter)</t>
  </si>
  <si>
    <t>A</t>
  </si>
  <si>
    <t>A1</t>
  </si>
  <si>
    <t>14 - BUILDING A CAPABLE &amp; DEVELOPMENTAL MUNICIPALITY</t>
  </si>
  <si>
    <t>NKPA 1 - MUNICIPAL TRANSFORMATION &amp; ORGANIZATIONAL DEVELOPMENT</t>
  </si>
  <si>
    <t xml:space="preserve">Goal 1; Governance and policy </t>
  </si>
  <si>
    <t>1.4 Human Resources Management and Development</t>
  </si>
  <si>
    <t>Filling of posts</t>
  </si>
  <si>
    <t>Critical Posts Filled</t>
  </si>
  <si>
    <t>50 % of Critical Posts Filled</t>
  </si>
  <si>
    <t>50 % of Critical Posts Filled in Msunduzi Municipality by the 30th of June 2023</t>
  </si>
  <si>
    <t xml:space="preserve">% of Critical Posts Filled </t>
  </si>
  <si>
    <t>13% of Critical Posts Filled in Msunduzi Municipality by the 30th of September 2022
(Number of posts filled vs Advertised)</t>
  </si>
  <si>
    <t>26% of Critical Posts Filled in Msunduzi Municipality by the 31st of December 2022
(Number of posts filled vs Advertised)</t>
  </si>
  <si>
    <t>39% of Critical Posts Filled in Msunduzi Municipality by the 31st of March 2023
(Number of posts filled vs Advertised)</t>
  </si>
  <si>
    <t>50 % of Critical Posts Filled in Msunduzi Municipality by the 30th of June 2023
(Number of posts filled vs Advertised)</t>
  </si>
  <si>
    <t>Adverts &amp; Appointment letters</t>
  </si>
  <si>
    <t>Human Resources</t>
  </si>
  <si>
    <t>SERVICE DELIVERY &amp; BUDGET IMPLEMENTATION PLAN FOR THE 2022/2023 FINANCIAL YEAR</t>
  </si>
  <si>
    <t>BUSINESS UNIT: SUSTAINABLE DEVELOPMENT &amp; CITY ENTERPRISES</t>
  </si>
  <si>
    <t>SUB UNIT: HUMAN SETTLEMENTS</t>
  </si>
  <si>
    <t>HS 01</t>
  </si>
  <si>
    <t>Thembalihle Housing project</t>
  </si>
  <si>
    <t>38
Glenwood</t>
  </si>
  <si>
    <t>1  x new houses completed for Thembalihle Housing project  by the 30th of June 2022</t>
  </si>
  <si>
    <t xml:space="preserve">90 x new houses to be completed in the 22/23 FY for Thembalihle Housing Project </t>
  </si>
  <si>
    <t xml:space="preserve">90 x new houses to be completed for Thembalihle Housing Project </t>
  </si>
  <si>
    <t>90 x new houses to be completed in the 22/23 FY for Thembalihle Housing Project by the 30th of June 2023</t>
  </si>
  <si>
    <t>5 x new houses to be completed in the 22/23 FY for Thembalihle Housing Project by the 30th of November 2022</t>
  </si>
  <si>
    <t>10 x new houses to be completed in the 22/23 FY for Thembalihle Housing Project by the 31st of December 2022</t>
  </si>
  <si>
    <t>15 x new houses to be completed in the 22/23 FY for Thembalihle Housing Project by the 31st of January 2023</t>
  </si>
  <si>
    <t>30 x new houses to be completed in the 22/23 FY for Thembalihle Housing Project by the 28th of February 2023</t>
  </si>
  <si>
    <t>45 x new houses to be completed in the 22/23 FY for Thembalihle Housing Project by the 31st of March 2023</t>
  </si>
  <si>
    <t>60 x new houses to be completed in the 22/23 FY for Thembalihle Housing Project by the 30th of April 2023</t>
  </si>
  <si>
    <t>75 x new houses to be completed in the 22/23 FY for Thembalihle Housing Project by the 31st of May 2023</t>
  </si>
  <si>
    <t>D6/Municipal Inspection sheet</t>
  </si>
  <si>
    <t>HS 02</t>
  </si>
  <si>
    <t>Happy Valley Housing project - Woodlands</t>
  </si>
  <si>
    <t>32
Woodlands</t>
  </si>
  <si>
    <t>1 x new houses completed for Happy Valley Housing project by the 30th of June 2022</t>
  </si>
  <si>
    <t xml:space="preserve">90 x new houses to be completed in the 22/23 FY for Happy Valley Housing project </t>
  </si>
  <si>
    <t xml:space="preserve">90 x new houses to be completed for Happy Valley Housing project </t>
  </si>
  <si>
    <t>90 x new houses to be completed in the 22/23 FY for Happy Valley Housing project by the 30th of June 2023</t>
  </si>
  <si>
    <t>5 x new houses to be completed in the 22/23 FY for Happy Valley Housing project by the 30th of November 2022</t>
  </si>
  <si>
    <t>10 x new houses to be completed in the 22/23 FY for Happy Valley Housing project by the 31st of December 2022</t>
  </si>
  <si>
    <t>15 x new houses to be completed in the 22/23 FY for Happy Valley Housing project by the 31st of January 2023</t>
  </si>
  <si>
    <t>30 x new houses to be completed in the 22/23 FY for Happy Valley Housing project by the 28th of February 2023</t>
  </si>
  <si>
    <t>45 x new houses to be completed in the 22/23 FY for Happy Valley Housing project by the 31st of March 2023</t>
  </si>
  <si>
    <t>60 x new houses to be completed in the 22/23 FY for Happy Valley Housing project by the 30th of April</t>
  </si>
  <si>
    <t>75 x new houses to be completed in the 22/23 FY for Happy Valley Housing project by the 31st of May 2023</t>
  </si>
  <si>
    <t>HS 03</t>
  </si>
  <si>
    <t>Lot 182</t>
  </si>
  <si>
    <t>11
Snathing</t>
  </si>
  <si>
    <t>70x new houses completed for Lot 182 Housing project.</t>
  </si>
  <si>
    <t xml:space="preserve">52 x new houses to be completed in the 22/23 FY for Lot 182 Housing Project </t>
  </si>
  <si>
    <t xml:space="preserve">52 x new houses to be completed for Lot 182 Housing Project </t>
  </si>
  <si>
    <t>52 x new houses to be completed in the 22/23 FY for Lot 182 Housing Project by the 30th of June 2023</t>
  </si>
  <si>
    <t>5 x new houses to be completed in the 22/23 FY for Lot 182 Housing Project by the 31st of January 2023</t>
  </si>
  <si>
    <t>10 x new houses to be completed in the 22/23 FY for Lot 182 Housing Project by the 28th of February 2023</t>
  </si>
  <si>
    <t>15 x new houses to be completed in the 22/23 FY for Lot 182 Housing Project by the 31st of March 2023</t>
  </si>
  <si>
    <t>25 x new houses to be completed in the 22/23 FY for Lot 182 Housing Project by the 30th of April</t>
  </si>
  <si>
    <t>35 x new houses to be completed in the 22/23 FY for Lot 182 Housing Project by the 31st of May 2023</t>
  </si>
  <si>
    <t>HS 04</t>
  </si>
  <si>
    <t>uMgungundlovu Rectification Project</t>
  </si>
  <si>
    <t>11, 13, 14, 16, 17, 18, 29, 32 and 35</t>
  </si>
  <si>
    <t>46x new houses completed for uMgungundlovu rectification Project by the 30 June 2022</t>
  </si>
  <si>
    <t xml:space="preserve">150 x new houses to be completed in the 22/23 FY for UMgungundlovu Rectification Project </t>
  </si>
  <si>
    <t xml:space="preserve">150 x new houses to be completed for UMgungundlovu Rectification Project </t>
  </si>
  <si>
    <t>150 x new houses to be completed in the 22/23 FY for UMgungundlovu Rectification Project by the 30th of June 2023</t>
  </si>
  <si>
    <t>10 x new houses to be completed in the 22/23 FY for UMgungundlovu Rectification Project by the 31st of July 2022</t>
  </si>
  <si>
    <t>25 x new houses to be completed in the 22/23 FY for UMgungundlovu Rectification Project by the 31st of August 2022</t>
  </si>
  <si>
    <t>50 x new houses to be completed in the 22/23 FY for UMgungundlovu Rectification Project by the 30th of September 2022</t>
  </si>
  <si>
    <t>70 x new houses to be completed in the 22/23 FY for UMgungundlovu Rectification Project by the 31st of October 2022</t>
  </si>
  <si>
    <t>75 x new houses to be completed in the 22/23 FY for UMgungundlovu Rectification Project by the 30th of November 2022</t>
  </si>
  <si>
    <t>85 x new houses to be completed in the 22/23 FY for UMgungundlovu Rectification Project by the 31st of December 2022</t>
  </si>
  <si>
    <t>95x new houses to be completed in the 22/23 FY for UMgungundlovu Rectification Project by the 31st of January 2023</t>
  </si>
  <si>
    <t>110 x new houses to be completed in the 22/23 FY for UMgungundlovu Rectification Project by the 28th of February 2023</t>
  </si>
  <si>
    <t>120 x new houses to be completed in the 22/23 FY for UMgungundlovu Rectification Project by the 31st of March 2023</t>
  </si>
  <si>
    <t>130 x new houses to be completed in the 22/23 FY for UMgungundlovu Rectification Project by the 30th of April</t>
  </si>
  <si>
    <t>140 x new houses to be completed in the 22/23 FY for UMgungundlovu Rectification Project by the 31st of May 2023</t>
  </si>
  <si>
    <t>HS 05</t>
  </si>
  <si>
    <t>Edendale S phase 8 Ext</t>
  </si>
  <si>
    <t>10
KwaPata</t>
  </si>
  <si>
    <t>54 x new houses completed for Edendale Unit S Phase 8 Ext by 30th of June 2022</t>
  </si>
  <si>
    <t xml:space="preserve">75 x new houses to be completed in the 22/23 FY for Edendale Unit S Phase 8 Ext </t>
  </si>
  <si>
    <t xml:space="preserve">75 x new houses to be completed for Edendale Unit S Phase 8 Ext </t>
  </si>
  <si>
    <t>75 x new houses to be completed in the 22/23 FY for Edendale Unit S Phase 8 Ext by the 30th of June 2023</t>
  </si>
  <si>
    <t>7 x new houses to be completed in the 22/23 FY for Edendale Unit S Phase 8 Ext by the 31st of July 2022</t>
  </si>
  <si>
    <t>14 x new houses to be completed in the 22/23 FY for Edendale Unit S Phase 8 Ext by the 31st of August 2022</t>
  </si>
  <si>
    <t>21 x new houses to be  completed in the 22/23 FY for Edendale Unit S Phase 8 Ext by the 30th of September 2022</t>
  </si>
  <si>
    <t>28 x new houses to be  completed in the 22/23 FY for Edendale Unit S Phase 8 Ext by the 31st of October 2022</t>
  </si>
  <si>
    <t>35 x new houses to be  completed in the 22/23 FY for Edendale Unit S Phase 8 Ext by the 30th of November 2022</t>
  </si>
  <si>
    <t>42 x new houses to be  completed in the 22/23 FY for Edendale Unit S Phase 8 Ext by the 31st of December 2022</t>
  </si>
  <si>
    <t>42 x new houses to be completed in the 22/23 FY for Edendale Unit S Phase 8 Ext by the 31st of January 2023</t>
  </si>
  <si>
    <t>47 x new houses to be  completed in the 22/23 FY for Edendale Unit S Phase 8 Ext by the 28th of February 2023</t>
  </si>
  <si>
    <t>54 x new houses to be completed in the 22/23 FY for Edendale Unit S Phase 8 Ext by the 31st of March 2023</t>
  </si>
  <si>
    <t>61 x new houses to be completed in the 22/23 FY for Edendale Unit S Phase 8 Ext by the 30th of April</t>
  </si>
  <si>
    <t>68 x new houses to be completed in the 22/23 FY for Edendale Unit S Phase 8 Ext by the 31st of May 2023</t>
  </si>
  <si>
    <t>D6/Municipal inspection sheets</t>
  </si>
  <si>
    <t>HS 06</t>
  </si>
  <si>
    <t>Smero OSS</t>
  </si>
  <si>
    <t>20      
Smero</t>
  </si>
  <si>
    <t>0x new houses completed for Smero OSS  Housing project.</t>
  </si>
  <si>
    <t xml:space="preserve">59 x new houses to be completed in the 22/23 FY for Smero OSS Housing Project </t>
  </si>
  <si>
    <t xml:space="preserve">59 x new houses to be completed for Smero OSS Housing Project </t>
  </si>
  <si>
    <t>59 x new houses to be completed in the 22/23 FY for Smero OSS Housing Project by the 28th of February 2023</t>
  </si>
  <si>
    <t>10 x new houses to be completed in the 22/23 FY for Smero OSS Housing Project by the 31st of August 2022</t>
  </si>
  <si>
    <t>15 x new houses to be completed in the 22/23 FY for Smero OSS Housing Project by the 30th of September 2022</t>
  </si>
  <si>
    <t>20 x new houses to be completed in the 22/23 FY for Smero OSS Housing Project by the 31st of October 2022</t>
  </si>
  <si>
    <t>30 x new houses to be completed in the 22/23 FY for Smero OSS Housing Project by the 30th of November 2022</t>
  </si>
  <si>
    <t>35 x new houses to be completed in the 22/23 FY for Smero OSS Housing Project by the 31st of December 2022</t>
  </si>
  <si>
    <t>45 x new houses to be completed in the 22/23 FY for Smero OSS Housing Project by the 31st of January 2023</t>
  </si>
  <si>
    <t>HS 07</t>
  </si>
  <si>
    <t>Wirewall rectification project</t>
  </si>
  <si>
    <t xml:space="preserve">10, 15, 17, 23, 16, 14         various locations </t>
  </si>
  <si>
    <t>195 x new houses completed for Wirewall rectification project by the 30th June 2022</t>
  </si>
  <si>
    <t xml:space="preserve">80 x new houses to be completed in the 22/23 FY for Wirewall rectification </t>
  </si>
  <si>
    <t xml:space="preserve">80 x new houses to be completed for Wirewall rectification </t>
  </si>
  <si>
    <t>80 x new houses to be completed in the 22/23 FY for Wirewall rectification by the 30th of June 2023</t>
  </si>
  <si>
    <t>7 x new houses to be completed in the 22/23 FY for Wirewall rectification by the 31st of July 2022</t>
  </si>
  <si>
    <t>14 x new houses to be completed in the 22/23 FY for Wirewall rectification by the 31st of August 2022</t>
  </si>
  <si>
    <t>21 x new houses to be completed in the 22/23 FY for Wirewall rectification by the 30th of September 2022</t>
  </si>
  <si>
    <t>28 x new houses to be completed in the 22/23 FY for Wirewall rectification by the 31st of October 2022</t>
  </si>
  <si>
    <t>35 x new houses to be completed in the 22/23 FY for Wirewall rectification by the 30th of November 2022</t>
  </si>
  <si>
    <t>42 x new houses to be completed in the 22/23 FY for Wirewall rectification by the 31st of December 2022</t>
  </si>
  <si>
    <t>42 x new houses to be completed in the 22/23 FY for Wirewall rectification by the 31st of January 2023</t>
  </si>
  <si>
    <t>49 x new houses to be completed in the 22/23 FY for Wirewall rectification by the 28th of February 2023</t>
  </si>
  <si>
    <t>56 x  new houses to be completed in the 22/23 FY for Wirewall rectification by the 31st of March 2023</t>
  </si>
  <si>
    <t>63 x new houses to be completed in the 22/23 FY for Wirewall rectification by the 30th of April</t>
  </si>
  <si>
    <t>70 x new houses to be completed in the 22/23 FY for Wirewall rectification by the 31st of May 2023</t>
  </si>
  <si>
    <t>HS 08</t>
  </si>
  <si>
    <t>215 x new houses renovated for Wirewall rectification project by the 30th June 2022</t>
  </si>
  <si>
    <t xml:space="preserve">27 x houses to be renovated in the 22/23 FY for Wirewall rectification project </t>
  </si>
  <si>
    <t xml:space="preserve">27 x houses to be renovated for Wirewall rectification project </t>
  </si>
  <si>
    <t>27 x houses to be renovated in the 22/23 FY for Wirewall rectification project by the 30th of September 2022</t>
  </si>
  <si>
    <t>10 x houses to be renovated in the 22/23 FY for Wirewall rectification project by the 31st of July 2022</t>
  </si>
  <si>
    <t>20 x houses to be renovated in the 22/23 FY for Wirewall rectification project by the 31st of August 2022</t>
  </si>
  <si>
    <t>D6/ Municipal inspection sheets</t>
  </si>
  <si>
    <t>HS 09</t>
  </si>
  <si>
    <t>Willowfontein EE 72 sites</t>
  </si>
  <si>
    <t>17
Edendale BB4</t>
  </si>
  <si>
    <t>0x new houses completed in the for Willowfontein EE 72 sites by the 30th June 2022</t>
  </si>
  <si>
    <t xml:space="preserve">72x new houses to be completed in the 22/23 FY for Willowfontein EE 72 sites project </t>
  </si>
  <si>
    <t xml:space="preserve">72x new houses to be completed for Willowfontein EE 72 sites project </t>
  </si>
  <si>
    <t>72x new houses to be completed in the 22/23 FY for Willowfontein EE 72 sites project by the 30th of June 2023</t>
  </si>
  <si>
    <t>7 x new houses to be completed in the 22/23 FY for Willowfontein EE 72 sites project by the 30th of September 2022</t>
  </si>
  <si>
    <t>14 x new houses to be completed in the 22/23 FY for Willowfontein EE 72 sites project by the 31st of October 2022</t>
  </si>
  <si>
    <t>21 x new houses to be completed in the 22/23 FY for Willowfontein EE 72 sites project by the 30th of November 2022</t>
  </si>
  <si>
    <t>28x new houses to be completed in the 22/23 FY for Willowfontein EE 72 sites project by the 31st of December 2022</t>
  </si>
  <si>
    <t>31 x new houses to be completed in the 22/23 FY for Willowfontein EE 72 sites project by the 31st of January 2023</t>
  </si>
  <si>
    <t>42 x new houses to be completed in the 22/23 FY for Willowfontein EE 72 sites project by the 28th of February 2023</t>
  </si>
  <si>
    <t>49 x new houses to be completed in the 22/23 FY for Willowfontein EE 72 sites project by the 31st of March 2023</t>
  </si>
  <si>
    <t>49 x new houses to be completed in the 22/23 FY for Willowfontein EE 72 sites project by the 30th of April</t>
  </si>
  <si>
    <t>56 x new houses to be completed in the 22/23 FY for Willowfontein EE 72 sites project by the 31st of May 2023</t>
  </si>
  <si>
    <t>72 x new houses to be completed in the 22/23 FY for Willowfontein EE 72 sites project by the 30th of June 2023</t>
  </si>
  <si>
    <t>HS 10</t>
  </si>
  <si>
    <t>Site 11 Housing project - Woodlands</t>
  </si>
  <si>
    <t>53 x new houses completed for Site 11 Housing project by the 30th of June 2022</t>
  </si>
  <si>
    <t>140x new houses to be completed in the 21/22 FY for Site 11 Housing project - Woodlands</t>
  </si>
  <si>
    <t>140x new houses to be completed for Site 11 Housing project - Woodlands</t>
  </si>
  <si>
    <t>140x new houses to be completed in the 21/22 FY for Site 11 Housing project - Woodlands by the 30th of June 2023</t>
  </si>
  <si>
    <t>10 x new houses to be completed in the 21/22 FY for Site 11 Housing project - Woodlands by the 31st of July 2022</t>
  </si>
  <si>
    <t>15 x new houses to be  completed in the 21/22 FY for Site 11 Housing project - Woodlands by the 31st of August 2022</t>
  </si>
  <si>
    <t>20 x new houses to be completed in the 21/22 FY for Site 11 Housing project - Woodlands by the 30th of September 2022</t>
  </si>
  <si>
    <t>30 x new houses to be completed in the 21/22 FY for Site 11 Housing project - Woodlands by the 31st of October 2022</t>
  </si>
  <si>
    <t>40 x new houses to be completed in the 21/22 FY for Site 11 Housing project - Woodlands by the 30th of November 2022</t>
  </si>
  <si>
    <t>50 x new houses to be completed in the 21/22 FY for Site 11 Housing project - Woodlands by the 31st of December 2022</t>
  </si>
  <si>
    <t>60 x new houses to be completed in the 21/22 FY for Site 11 Housing project - Woodlands by the 31st of January 2023</t>
  </si>
  <si>
    <t>70 x new houses to be completed in the 21/22 FY for Site 11 Housing project - Woodlands by the 28th of February 2023</t>
  </si>
  <si>
    <t>90 x new houses to be completed in the 21/22 FY for Site 11 Housing project - Woodlands by the 31st of  March 2023</t>
  </si>
  <si>
    <t>100 x new houses to be completed in the 21/22 FY for Site 11 Housing project - Woodlands by the 30th of April</t>
  </si>
  <si>
    <t>120 x new houses to be completed in the 21/22 FY for Site 11 Housing project - Woodlands by the 31st of May 2023</t>
  </si>
  <si>
    <t>140 x new houses to be completed in the 21/22 FY for Site 11 Housing project - Woodlands by the 30th of June 2023</t>
  </si>
  <si>
    <t>78  x new houses completed for Site 11 Housing project by the 30th of June 2021</t>
  </si>
  <si>
    <t>HS 11</t>
  </si>
  <si>
    <t>Thamboville Housing project</t>
  </si>
  <si>
    <t>69  x new houses completed for Thamboville Housing project  by the 30th of June 2022</t>
  </si>
  <si>
    <t xml:space="preserve">140x new houses to be completed in the 21/22 FY for Thamboville Housing project - Glenwood </t>
  </si>
  <si>
    <t xml:space="preserve">140x new houses to be completed for Thamboville Housing project - Glenwood </t>
  </si>
  <si>
    <t>140x new houses to be completed in the 21/22 FY for Thamboville Housing project - Glenwood by the 30th of June 2023</t>
  </si>
  <si>
    <t>10 x new houses to be completed in the 21/22 FY for Thamboville Housing project - Glenwood by the 31st of July 2022</t>
  </si>
  <si>
    <t>15 x new houses to be  completed in the 21/22 FY for Thamboville Housing project - Glenwood by the 31st of August 2022</t>
  </si>
  <si>
    <t>20 x new houses to be completed in the 21/22 FY for Thamboville Housing project - Glenwood by the 30th of September 2022</t>
  </si>
  <si>
    <t>30 x new houses to be completed in the 21/22 FY for Thamboville Housing project - Glenwood by the 31st of October 2022</t>
  </si>
  <si>
    <t>40 x new houses to be completed in the 21/22 FY for Thamboville Housing project - Glenwood by the 30th of November 2022</t>
  </si>
  <si>
    <t>50 x new houses to be completed in the 21/22 FY for Thamboville Housing project - Glenwood by the 31st of December 2022</t>
  </si>
  <si>
    <t>60 x new houses to be completed in the 21/22 FY for Thamboville Housing project - Glenwood by the 31st of January 2023</t>
  </si>
  <si>
    <t>70 x new houses to be completed in the 21/22 FY for Thamboville Housing project - Glenwood by the 28th of February 2023</t>
  </si>
  <si>
    <t>90 x new houses to be completed in the 21/22 FY for Thamboville Housing project - Glenwood by the 31st of March 2023</t>
  </si>
  <si>
    <t>100 x new houses to be completed in the 21/22 FY for Thamboville Housing project - Glenwood by the 30th of April</t>
  </si>
  <si>
    <t>120 x new houses to be completed in the 21/22 FY for Thamboville Housing project - Glenwood by the 31st of May 2023</t>
  </si>
  <si>
    <t>140 x new houses to be completed in the 21/22 FY for Thamboville Housing project - Glenwood by the 30th of June 2023</t>
  </si>
  <si>
    <t>HS 12</t>
  </si>
  <si>
    <t>Glenwood Q-Section Housing project</t>
  </si>
  <si>
    <t>01  x new houses completed for Glenwood Q-Section Housing project  by the 30th of June 2022</t>
  </si>
  <si>
    <t xml:space="preserve">40 x new houses to be completed in the 21/22 FY for Q-Section Housing project - Glenwood </t>
  </si>
  <si>
    <t xml:space="preserve">40 x new houses to be completed for Q-Section Housing project - Glenwood </t>
  </si>
  <si>
    <t>40 x new houses to be completed in the 21/22 FY for Q-Section Housing project - Glenwood by the 30th of June 2023</t>
  </si>
  <si>
    <t>5 x new houses to be completed in the 21/22 FY for Q-Section Housing project - Glenwood by the 30th of November 2022</t>
  </si>
  <si>
    <t>10 x new houses to be completed in the 21/22 FY for Q-Section Housing project - Glenwood by the 31st of December 2022</t>
  </si>
  <si>
    <t>15 x new houses to be completed in the 21/22 FY for Q-Section Housing project - Glenwood by the 31st of January 2023</t>
  </si>
  <si>
    <t>20 x new houses to be completed in the 21/22 FY for Q-Section Housing project - Glenwood by the 28th of February 2023</t>
  </si>
  <si>
    <t>25 x new houses to be completed in the 21/22 FY for Q-Section Housing project - Glenwood by the 31st of March 2023</t>
  </si>
  <si>
    <t>30 x new houses to be completed in the 21/22 FY for Q-Section Housing project - Glenwood by the 30th of April</t>
  </si>
  <si>
    <t>35 x new houses to be completed in the 21/22 FY for Q-Section Housing project - Glenwood by the 31st of May 2023</t>
  </si>
  <si>
    <t>ANNEXURE A: MONTHLY PROJECTION OF REVENUE BY EACH SOURCE</t>
  </si>
  <si>
    <t>DESCRIPTION</t>
  </si>
  <si>
    <t>BUDGET YEAR  2022/2023</t>
  </si>
  <si>
    <t>R THOUSAND</t>
  </si>
  <si>
    <t xml:space="preserve">JULY </t>
  </si>
  <si>
    <t>SEPTEMBER</t>
  </si>
  <si>
    <t xml:space="preserve">OCTOBER </t>
  </si>
  <si>
    <t xml:space="preserve">NOVEMBER </t>
  </si>
  <si>
    <t>DECEMBER</t>
  </si>
  <si>
    <t>FEBRUARY</t>
  </si>
  <si>
    <t xml:space="preserve">MARCH </t>
  </si>
  <si>
    <t>MAY</t>
  </si>
  <si>
    <t>JUNE</t>
  </si>
  <si>
    <t>BUDGET YEAR 2022/2023- TOTAL</t>
  </si>
  <si>
    <t>Property rates</t>
  </si>
  <si>
    <t>Property rates - penalties &amp;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</si>
  <si>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</si>
  <si>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</si>
  <si>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</si>
  <si>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</si>
  <si>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</si>
  <si>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</si>
  <si>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</si>
  <si>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</si>
  <si>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</si>
  <si>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</si>
  <si>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Licenses and permits</t>
  </si>
  <si>
    <t>Agency services</t>
  </si>
  <si>
    <t>Transfers recognized - operational</t>
  </si>
  <si>
    <t>Other revenue</t>
  </si>
  <si>
    <t>Gains on disposal of PPE</t>
  </si>
  <si>
    <t>Total Revenue (excluding capital transfers and contributions)</t>
  </si>
  <si>
    <t>ANNEXURE B: MONTHLY PROJECTION OF REVENUE COLLECTED BY EACH VOTE</t>
  </si>
  <si>
    <t>Revenue by Vote</t>
  </si>
  <si>
    <t>City Manager</t>
  </si>
  <si>
    <t>City Finance</t>
  </si>
  <si>
    <t>Community Services and Social Equity</t>
  </si>
  <si>
    <t>Corporate Services</t>
  </si>
  <si>
    <t>Infrastructure Services</t>
  </si>
  <si>
    <t>Sustainable Development and City Enterprises</t>
  </si>
  <si>
    <t>TOTAL</t>
  </si>
  <si>
    <t>ANNEXURE C: MONTHLY PROJECTION OF OPERATIONAL EXPENDITURE BY VOTE</t>
  </si>
  <si>
    <t>Employee related costs</t>
  </si>
  <si>
    <t>Remuneration of Councillors</t>
  </si>
  <si>
    <t>Debt impairment</t>
  </si>
  <si>
    <t>Depreciation &amp;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</si>
  <si>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</si>
  <si>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</si>
  <si>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</si>
  <si>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</si>
  <si>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</si>
  <si>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</si>
  <si>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</si>
  <si>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</si>
  <si>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ANNEXURE D: MONTHLY PROJECTION OF CAPITAL  EXPENDITURE BY VOTE</t>
  </si>
  <si>
    <t>BUDGET YEAR 2022/ 2023 - TOTAL</t>
  </si>
  <si>
    <t>Multi-year expenditure to be appropriated</t>
  </si>
  <si>
    <t>Total Capital Expenditure</t>
  </si>
  <si>
    <t>ANNUAL BUDGET</t>
  </si>
  <si>
    <t xml:space="preserve">WBS NUMBER </t>
  </si>
  <si>
    <t>BUDGET INFORMATION</t>
  </si>
  <si>
    <t>MSUNDUZI MUNICIPALITY</t>
  </si>
  <si>
    <t>SERVICE DELIVERY &amp; BUDGET IMPLEMENTATION PLAN 2022 / 2023 FINANCIAL YEAR</t>
  </si>
  <si>
    <t>ANNEXURE E</t>
  </si>
  <si>
    <t>2- BACK TO BASICS</t>
  </si>
  <si>
    <t xml:space="preserve">Goal 2: Developed and Maintained Infrastructure </t>
  </si>
  <si>
    <t xml:space="preserve">2.2 Ensure availability and sustainable management of water and sanitation for all </t>
  </si>
  <si>
    <t>2.2.1 Develop, upgrade and maintain the water and sanitation  network</t>
  </si>
  <si>
    <t xml:space="preserve">Water </t>
  </si>
  <si>
    <t>Access to piped water</t>
  </si>
  <si>
    <t>152612 households with access to piped water supply</t>
  </si>
  <si>
    <t>Various (application based)</t>
  </si>
  <si>
    <t>11446 households with no access to piped water supply (in line with updated information based on Census 2011)</t>
  </si>
  <si>
    <t>28388 households</t>
  </si>
  <si>
    <t xml:space="preserve">Number of households with access to piped water supply </t>
  </si>
  <si>
    <t>152612 households with access to piped water supply by the 30th of June 2023</t>
  </si>
  <si>
    <t>No. of households connected to potable supply network</t>
  </si>
  <si>
    <t>152568 households with access to piped water supply by the 30th of September 2022</t>
  </si>
  <si>
    <t>152589 households with access to piped water supply by the 31st of December 2022</t>
  </si>
  <si>
    <t>152600 households with access to piped water supply by the 31st of March 2023</t>
  </si>
  <si>
    <t>152612 households with access to piped water supply by the 30th of June 2023.</t>
  </si>
  <si>
    <t>Monthly water connection spreadsheet</t>
  </si>
  <si>
    <t>Water and Sanitation</t>
  </si>
  <si>
    <t>Water &amp; Sanitation</t>
  </si>
  <si>
    <t>Sanitation</t>
  </si>
  <si>
    <t>Access to basic sanitation</t>
  </si>
  <si>
    <t>91311 households with access to basic Sanitation</t>
  </si>
  <si>
    <t>72707 households with no access to basic sanitation (in line with updated information based on Census 2011)</t>
  </si>
  <si>
    <t>89689 households</t>
  </si>
  <si>
    <t xml:space="preserve">Number of households with access to basic Sanitation </t>
  </si>
  <si>
    <t>91311 households with access to basic Sanitation by the 30th of June 2023</t>
  </si>
  <si>
    <t>No. of households with access to sanitation.</t>
  </si>
  <si>
    <t>91291 households with access to basic Sanitation by the 30th September 2022</t>
  </si>
  <si>
    <t>91299 households with access to basic Sanitation by the 31st December 2022</t>
  </si>
  <si>
    <t>91306 households with access to basic Sanitation by the 31st March 2023</t>
  </si>
  <si>
    <t>Monthly sewer connection spreadsheet</t>
  </si>
  <si>
    <t>Water pipeline installation</t>
  </si>
  <si>
    <t>1.7km of new water pipeline replaced/installed</t>
  </si>
  <si>
    <t>Various Wards</t>
  </si>
  <si>
    <t>815km of various diameter pipelines are deemed to have surpassed their design life</t>
  </si>
  <si>
    <t>28.3 Km of water pipe</t>
  </si>
  <si>
    <t xml:space="preserve">Km of Water pipes replaced </t>
  </si>
  <si>
    <t>1.7km of new water pipeline replaced/installed by the 30th of June 2023</t>
  </si>
  <si>
    <t>km of new water pipeline installed</t>
  </si>
  <si>
    <t>MIG &amp; WSIG</t>
  </si>
  <si>
    <t>Various</t>
  </si>
  <si>
    <t>1.7km if new water pipeline replaced/installed by the 30th of June 2023</t>
  </si>
  <si>
    <t>Monthly progress reports</t>
  </si>
  <si>
    <t>Reservoir construction</t>
  </si>
  <si>
    <t xml:space="preserve">2 x reservoirs constructed </t>
  </si>
  <si>
    <t>Ward 4 &amp; Ward 29/30</t>
  </si>
  <si>
    <t>15 reservoirs to be upgraded due to insufficient storage capacity</t>
  </si>
  <si>
    <t>28 reservoirs</t>
  </si>
  <si>
    <t xml:space="preserve">Number of Reservoirs Constructed/Maintained </t>
  </si>
  <si>
    <t>2 x reservoirs constructed by 30th June 2023</t>
  </si>
  <si>
    <t>no. of reservoirs constructed</t>
  </si>
  <si>
    <t>2 x reservoirs constructed by the 30th of June 2023</t>
  </si>
  <si>
    <t>Sanitation pipeline</t>
  </si>
  <si>
    <t>13.1km of sanitation pipes installed in various wards</t>
  </si>
  <si>
    <t>11, 13, 16, 18, 12/21</t>
  </si>
  <si>
    <t>405km of various diameter pipelines are deemed to have surpassed their design life</t>
  </si>
  <si>
    <t>9.9 Km of sanitation pipe</t>
  </si>
  <si>
    <t xml:space="preserve">KM of Sanitation pipes replaced </t>
  </si>
  <si>
    <t>20.1km (cumulatively) of sanitation pipes installed in various wards by the 30th of June 2023</t>
  </si>
  <si>
    <t xml:space="preserve">km of new sewer pipeline installed </t>
  </si>
  <si>
    <t>MIG</t>
  </si>
  <si>
    <t>7.4km (cumulatively) of sanitation pipes installed in various wards by the 30th of September 2022</t>
  </si>
  <si>
    <t>14.5km (cumulatively) of sanitation pipes installed in various wards by the 31st of December 2022</t>
  </si>
  <si>
    <t>5.8km (cumulatively) of sanitation pipes installed in various wards by the 31st of May 2023</t>
  </si>
  <si>
    <t xml:space="preserve">2.3 Developed and Maintained Municipal road Networks </t>
  </si>
  <si>
    <t xml:space="preserve">2.3.1 Develop and Maintain Municipal road Networks </t>
  </si>
  <si>
    <t>Roads</t>
  </si>
  <si>
    <t>Maintenance of Roads</t>
  </si>
  <si>
    <t xml:space="preserve">35 000 square meters of roads maintained </t>
  </si>
  <si>
    <t>Wards 1-41</t>
  </si>
  <si>
    <t xml:space="preserve">117 578, 59 square meters of roads rehabilitated </t>
  </si>
  <si>
    <t>7 739 609 square meters of roads are beyond their design life, needs to be rehabilitated (50km as per IDP is an error)</t>
  </si>
  <si>
    <t xml:space="preserve">Square meters of Roads Maintained annually </t>
  </si>
  <si>
    <t>35 000 square meters of roads maintained by the 30th of June 2023</t>
  </si>
  <si>
    <t>Square meters</t>
  </si>
  <si>
    <t>M/504125.JAH.D33  M/504125.JAH.D34</t>
  </si>
  <si>
    <t>10 000 square meters of roads maintained by the 30th of September 2022</t>
  </si>
  <si>
    <t>10 000 square meters of roads maintained by the 31st of December 2022</t>
  </si>
  <si>
    <t>10 000 square meters of roads maintained by the 31st of March 2023</t>
  </si>
  <si>
    <t>Monthly reports</t>
  </si>
  <si>
    <t>Roads and Transportation</t>
  </si>
  <si>
    <t>Road Safety</t>
  </si>
  <si>
    <t>Construction of speed humps</t>
  </si>
  <si>
    <t>20 x traffic calming measure installed in various sites as per approved traffic calming implemented</t>
  </si>
  <si>
    <t>1-41</t>
  </si>
  <si>
    <t xml:space="preserve">40 SPEED HUMPS </t>
  </si>
  <si>
    <t>30 traffic calming measures</t>
  </si>
  <si>
    <t xml:space="preserve">Number of traffic calming measure installed in various sites as per approved traffic calming implementation schedule </t>
  </si>
  <si>
    <t>20 x traffic calming measure installed in various sites as per approved traffic calming implemented by the 30th of June 2023.</t>
  </si>
  <si>
    <t>No. of traffic calming measures implemented</t>
  </si>
  <si>
    <t>I/504136.006</t>
  </si>
  <si>
    <t>15 x traffic calming measures implemented by the 31st of March 2023</t>
  </si>
  <si>
    <t>20 x traffic calming measure installed in various sites as per approved traffic calming implemented by the 30th of June 2023</t>
  </si>
  <si>
    <t>Completion Certificates</t>
  </si>
  <si>
    <t>MIG -REDUCTION OF NON REVENUE WATER</t>
  </si>
  <si>
    <t>B 1</t>
  </si>
  <si>
    <t xml:space="preserve">2.3 Develop and Maintain Municipal road Networks </t>
  </si>
  <si>
    <t>Upgrading of roads</t>
  </si>
  <si>
    <t xml:space="preserve">5.5 KM of roads constructed in ward 9, 12, 7, 8 and 14 </t>
  </si>
  <si>
    <t>7, 8, 9, 12, &amp; 143</t>
  </si>
  <si>
    <t>7.255km of roads uggraded from gravel to all weather surface</t>
  </si>
  <si>
    <t>44,5 km of gravel roads are in poor condition</t>
  </si>
  <si>
    <t xml:space="preserve">KM of roads constructed </t>
  </si>
  <si>
    <t>KM of Roads Constructed</t>
  </si>
  <si>
    <t>I/504125.031   I/504125.032   I/504125.033    I/504125.037   I/504125.041</t>
  </si>
  <si>
    <t>1.1 KM of roads constructed  by the 31st of March 2023</t>
  </si>
  <si>
    <t>Practical completion certificates</t>
  </si>
  <si>
    <t>3 - IMPROVING INFRASTRUCTURE EFFICIENCY</t>
  </si>
  <si>
    <t>Road markings</t>
  </si>
  <si>
    <t xml:space="preserve">100 KM of road markings </t>
  </si>
  <si>
    <t>89km of roads marked</t>
  </si>
  <si>
    <t xml:space="preserve">KM of road markings done </t>
  </si>
  <si>
    <t>Km of road markings done</t>
  </si>
  <si>
    <t>R1 249 000 and internal staff</t>
  </si>
  <si>
    <t>M/504136.JAH.D33</t>
  </si>
  <si>
    <t>Stormwater</t>
  </si>
  <si>
    <t>Maintenance of stormwater</t>
  </si>
  <si>
    <t xml:space="preserve">20 KM of storm water draining maintained </t>
  </si>
  <si>
    <t xml:space="preserve">KM of storm water draining maintained </t>
  </si>
  <si>
    <t>20 KM of storm water draining maintained by 30 June 2023</t>
  </si>
  <si>
    <t>km of storm water maintained</t>
  </si>
  <si>
    <t>R1 821 750 and internal staff</t>
  </si>
  <si>
    <t>M/504125.JAH.D33</t>
  </si>
  <si>
    <t>5km of storm water drains maintained by the 31st of September 2022</t>
  </si>
  <si>
    <t>10km of storm water drains maintained by the 31st of December 2022</t>
  </si>
  <si>
    <t>15km of storm water drains maintained by the 31st of March 2023</t>
  </si>
  <si>
    <t>20 KM of storm water draining maintained by the 30th of June 2023</t>
  </si>
  <si>
    <t xml:space="preserve">2.3.2 Develop and Maintain pedestrian/non-motorized transport </t>
  </si>
  <si>
    <t>Road maintenance</t>
  </si>
  <si>
    <t>1000 square meters of Pedestrian pathways Maintained</t>
  </si>
  <si>
    <t xml:space="preserve">Square meters of Pedestrian pathways Maintained </t>
  </si>
  <si>
    <t>1000 square meters of Pedestrian pathways Maintained by 30 June 2023</t>
  </si>
  <si>
    <t>square meters of pedestrian walkways maintained</t>
  </si>
  <si>
    <t>R4 164 000 and internal staff</t>
  </si>
  <si>
    <t>M/504135.JAH.D33</t>
  </si>
  <si>
    <t>200 square meters of pedestrian walkways maintained by the 30th of September 2022</t>
  </si>
  <si>
    <t>400 square meters of pedestrian walkways maintained by the 31st of December 2022</t>
  </si>
  <si>
    <t>700 squaremeters of pedestrian walkways maintained by the 31st of March 2023</t>
  </si>
  <si>
    <t>1000 square meters of Pedestrian pathways maintained by the 30th of June 2023</t>
  </si>
  <si>
    <t>Roads Maintenance</t>
  </si>
  <si>
    <t>30 km of Gravel roads upgraded</t>
  </si>
  <si>
    <t>28km of gravel roads mantained</t>
  </si>
  <si>
    <t xml:space="preserve">km of Gravel roads upgraded </t>
  </si>
  <si>
    <t>30 km of Gravel roads upgraded by 30 June 2022</t>
  </si>
  <si>
    <t>km of gravel roads upgraded</t>
  </si>
  <si>
    <t>R10 000 000 and internal staff</t>
  </si>
  <si>
    <t>5km of gravel roads mantained by the 30th of September 2022</t>
  </si>
  <si>
    <t>12 km of gravel roads mantained by the 30th of December 2022</t>
  </si>
  <si>
    <t>20km of gravel roads mantained by the 31st of March 2023</t>
  </si>
  <si>
    <t>30 km of Gravel roads upgraded by the 30th of June 2023</t>
  </si>
  <si>
    <t>B3</t>
  </si>
  <si>
    <t>4.3.1 Apply expenditure controls procedures</t>
  </si>
  <si>
    <t>Capital Expenditure spent</t>
  </si>
  <si>
    <t xml:space="preserve">100% of Capital Expenditure spent for the Infrastructure Services Business Unit
</t>
  </si>
  <si>
    <t xml:space="preserve">100% of Capital Expenditure spent for the InfrastructureServices Business Unit
</t>
  </si>
  <si>
    <t>100% of Capital Expenditure spent for the Infrastructure Services Business Unit</t>
  </si>
  <si>
    <t>Infrastructure Sercices Business Unit</t>
  </si>
  <si>
    <t>Operational Expenditure spent</t>
  </si>
  <si>
    <t>100% of Operational Expenditure spent for the Infrastructure Services Business Unit</t>
  </si>
  <si>
    <t xml:space="preserve">Improve Human resources management </t>
  </si>
  <si>
    <t>% of Critical Posts Filled</t>
  </si>
  <si>
    <t>BUSINESS UNIT: INFRASTRUCTURE SERVICES</t>
  </si>
  <si>
    <t>SUB UNIT: WATER &amp; SANITATION</t>
  </si>
  <si>
    <t>W&amp;S 01</t>
  </si>
  <si>
    <t>MIG:ZA:ELIM OF CONSERV TANKS:SEWER</t>
  </si>
  <si>
    <t>12,21</t>
  </si>
  <si>
    <t>4.4 km (completion) of new sewer pipeline installed in Ward 21 by the 30th of September 2021.</t>
  </si>
  <si>
    <t>0.6km of new sewer pipeline installed in Ward 12 &amp; 21</t>
  </si>
  <si>
    <t>0.6km of new sewer pipeline installed in Ward 12 &amp; 21 by the 30th of June 2022</t>
  </si>
  <si>
    <r>
      <t xml:space="preserve">Km of new sewer pipeline </t>
    </r>
    <r>
      <rPr>
        <b/>
        <sz val="26"/>
        <color rgb="FFFF0000"/>
        <rFont val="Arial"/>
        <family val="2"/>
      </rPr>
      <t/>
    </r>
  </si>
  <si>
    <t>I/504202.009</t>
  </si>
  <si>
    <t>Bid Specification report compiled and submitted to BSC for appointment of consultant by the 31st of July 2022</t>
  </si>
  <si>
    <t>Preliminary design report submitted by the 30th of September 2022</t>
  </si>
  <si>
    <t>Final Design report submitted by the 31st of October 2022</t>
  </si>
  <si>
    <t>Bid Specification report compiled and submitted to BSC for appointment of contractor by the 30th of November 2022</t>
  </si>
  <si>
    <t>Site establishment complete by the 31st of March 2023</t>
  </si>
  <si>
    <t>0.15 km of new sewer pipeline installed in Ward 12 &amp; 21 by the 30th of April 2023</t>
  </si>
  <si>
    <t>0.4 km of new sewer pipeline installed in Ward 12 &amp; 21by the 31st of May 2023</t>
  </si>
  <si>
    <t>0.6 km of new sewer pipeline installed in Ward 12 &amp; 21 by the 30th of June 2022</t>
  </si>
  <si>
    <t>Monthly Progress Report, Comlpetion certificate</t>
  </si>
  <si>
    <t>W&amp;S 02</t>
  </si>
  <si>
    <t>MIG:Z2:EDENDALE - SEWER RETICULATION - Ward 16</t>
  </si>
  <si>
    <t>16,21</t>
  </si>
  <si>
    <t>8.127 km of new sewer pipeline installed in Ward 16 by the 31st May 2022. Works are currently suspended</t>
  </si>
  <si>
    <t xml:space="preserve">9.6km (Practical Completion) of new sewer pipeline installed in Ward 16 </t>
  </si>
  <si>
    <t>9.6km (Practical Completion) of new sewer pipeline installed in Ward 16 by the 31st of January 2023</t>
  </si>
  <si>
    <t xml:space="preserve">Km of new sewer pipeline </t>
  </si>
  <si>
    <t>I/504202.006</t>
  </si>
  <si>
    <t>site establishment of  by the 30th of August 2022</t>
  </si>
  <si>
    <t>8.3 km of new sewer pipeline installed in Ward 16 by the 30th of September 2022.</t>
  </si>
  <si>
    <t>8.6 km of new sewer pipeline installed in Ward 16 by the 31st of October 2022</t>
  </si>
  <si>
    <t>9 km of new sewer pipeline installed in Ward 16 by the 30th of November 2022</t>
  </si>
  <si>
    <t>9.3 km of new sewer pipeline installed in Ward 16 by the 31st of December 2022.</t>
  </si>
  <si>
    <t>9.6 km (Practical Completion) of new sewer pipeline installed in Ward 16 by the 31st of January 2023</t>
  </si>
  <si>
    <t xml:space="preserve">Monthly Progress Report </t>
  </si>
  <si>
    <t>W&amp;S 03</t>
  </si>
  <si>
    <t>MIG:Z3:SLANGSPRUIT AMBLETON SANITATION SYSTEM</t>
  </si>
  <si>
    <t>2.242 km of new sewer pipeline installed in Ward 18 by the 31st of May 2022</t>
  </si>
  <si>
    <t xml:space="preserve">1.4km of new sewer pipeline installed in Wards 18  cumulatively </t>
  </si>
  <si>
    <t xml:space="preserve">1.4km of new sewer pipeline installed in Wards 18 cumulatively </t>
  </si>
  <si>
    <t>2.5km of new sewer pipeline (Practical Completion) installed in Ward 18 by the 31st of August 2022</t>
  </si>
  <si>
    <t>Km of new sewer pipeline</t>
  </si>
  <si>
    <t>I/504202.015</t>
  </si>
  <si>
    <t>2.3km of new sewer pipeline installed in Ward 18 by the 30th of July 2022</t>
  </si>
  <si>
    <t>W&amp;S 04</t>
  </si>
  <si>
    <t xml:space="preserve">1.4km of new sewer pipeline installed in Wards 13 cumulatively </t>
  </si>
  <si>
    <t>1.4km of new sewer pipeline installed in Wards 13 cumulatively by the 30th of June 2023</t>
  </si>
  <si>
    <t>Bid Specification report compiled and submitted to BSC for appointment of consultant for Wards 13 by the 30th of September 2022</t>
  </si>
  <si>
    <t>Preliminary and detail design report for Wards 13  submitted by the 30th of November 2022</t>
  </si>
  <si>
    <t>Site Establishment complete in Wards 13 by the 31st of March 2023</t>
  </si>
  <si>
    <t>0.3km of new sewer pipeline installed in Ward  13 cumulatively by the 30th of April 2023</t>
  </si>
  <si>
    <t>0.8km of new sewer pipeline installed in Wards 13 cumulatively by the 31st of May 2023</t>
  </si>
  <si>
    <t>W&amp;S 05</t>
  </si>
  <si>
    <t>Water</t>
  </si>
  <si>
    <t>MIG:ZA:REDUCTION OF NON REVENUE WATER</t>
  </si>
  <si>
    <t>Total Water Losses reduced to 31.5% (YTD) based on International Water Association Balance in Wards 1 to 41 by the 30th of April 2022.</t>
  </si>
  <si>
    <t xml:space="preserve">Total Water Losses reduced to 28.6% based on the International Water Association Balance in Wards 1 to 38 (in total) </t>
  </si>
  <si>
    <t>Total Water Losses reduced to 28.6% based on the International Water Association Balance in Wards 1 to 38 (in total) by the 30th of June 2023</t>
  </si>
  <si>
    <t xml:space="preserve">% Total Water Losses reduced based on the International Water Association Balance in Wards 1 to 38 (in total) </t>
  </si>
  <si>
    <t>I/504787.008</t>
  </si>
  <si>
    <t>Total Water Losses reduced to 31.5% based on International Water Association Balance by the 31st of July 2022</t>
  </si>
  <si>
    <t>Total Water Losses reduced to 31.2% based on International Water Association Balance by the 31st of August 2022</t>
  </si>
  <si>
    <t>Total Water Losses reduced to 31.3% based on International Water Association Balance by the 30th of September 2022</t>
  </si>
  <si>
    <t>Total Water Losses reduced to 31% based on International Water Association Balance by the 31st of October 2022</t>
  </si>
  <si>
    <t>Total Water Losses reduced to 31% based on International Water Association Balance by the 30th of November 2022</t>
  </si>
  <si>
    <t>Total Water Losses reduced to 32.5% based on International Water Association Balance by the 31st of December 2022</t>
  </si>
  <si>
    <t>Total Water Losses reduced to  32.5% based on International Water Association Balance by the 31st of January 2023</t>
  </si>
  <si>
    <t>Total Water Losses reduced to 31.5% based on International Water Association Balance by the 28th of February 2023</t>
  </si>
  <si>
    <t>Total Water Losses reduced to 31.5% based on International Water Association Balance by the 31st of March 2023</t>
  </si>
  <si>
    <t>Total Water Losses reduced to 31% based on International Water Association Balance by the 30th of April 2023</t>
  </si>
  <si>
    <t>Total Water Losses reduced to 30% based on International Water Association Balance by the 31st of May 2023</t>
  </si>
  <si>
    <t xml:space="preserve">IWA Water Balance </t>
  </si>
  <si>
    <t>W&amp;S 06</t>
  </si>
  <si>
    <t>MIG:Z5:COPESVILLE RESERVOIR</t>
  </si>
  <si>
    <t>29 &amp; 30</t>
  </si>
  <si>
    <t>1.345km of new water pipeline installed in Ward 30 by 31st May 2022.</t>
  </si>
  <si>
    <t>Construction of chambers for resevoir (Practical Completion) complete</t>
  </si>
  <si>
    <t xml:space="preserve">Construction of chambers for resevoir (Practical Completion) complete by the 30th of June 2023 </t>
  </si>
  <si>
    <t>Date construction completed</t>
  </si>
  <si>
    <t>I/504787.025</t>
  </si>
  <si>
    <t>1.4km of new water pipeline installed in Ward 29 &amp;30 by the 30th of September 2022</t>
  </si>
  <si>
    <t>1.5km of new water pipeline installed in Ward 29 &amp;30 by the 31st of October 2022</t>
  </si>
  <si>
    <t>1.7km of new water pipeline installed and completion of reservoir base in Ward 29 &amp;30 by the 30th of November 2022</t>
  </si>
  <si>
    <t>Commencement of Internal reservoir columns in Ward 29 &amp;30 by the 31st of December 2022</t>
  </si>
  <si>
    <t>Continuation of internal reservoir columns in Ward 29 &amp;30 by the 31st of January 2023</t>
  </si>
  <si>
    <t>Commencement of first reservoir wall lift in Ward 29 &amp;30 by the 28th of February 2023</t>
  </si>
  <si>
    <t>Completion of first reservoir wall lift and commencement of second reservoir wall lift in Ward 29 &amp;30 by the 31st March 2023</t>
  </si>
  <si>
    <t>Completion of second reservoir wall lift complete in Ward 29 &amp;30 by the 30th of April 2023</t>
  </si>
  <si>
    <t>Completion of reservoir roof slab by the 31st of May 2023</t>
  </si>
  <si>
    <t xml:space="preserve">Construction of chambers (Practical Completion) complete by the 30th of June 2023 </t>
  </si>
  <si>
    <t>W&amp;S 07</t>
  </si>
  <si>
    <t>MIG:Z1:NCWADI PHASE 2A</t>
  </si>
  <si>
    <t xml:space="preserve">1.3km of new water pipeline installed in Ward 39 </t>
  </si>
  <si>
    <t>1.3km of new water pipeline installed in Ward 39 by the 30th of June 2023</t>
  </si>
  <si>
    <t xml:space="preserve">Km of new water pipeline constructed in Ward 39 </t>
  </si>
  <si>
    <t xml:space="preserve">I/504787.030      </t>
  </si>
  <si>
    <t>Preliminary design report submitted by the 31st of July 2022</t>
  </si>
  <si>
    <t>Final design report submitted by the 31st of August 2022</t>
  </si>
  <si>
    <t>Site establishment complete by the 31st of December 2022</t>
  </si>
  <si>
    <t>0.1km of new water pipeline installed in Ward 39 by the 31st of January 2023</t>
  </si>
  <si>
    <t>0.3km of new water pipeline installed by the 28th of February 2023</t>
  </si>
  <si>
    <t>0.5km of new water pipeline installed in Ward 39 by the 31st of March 2023</t>
  </si>
  <si>
    <t>0.7km of new sewer pipeline installed in Ward 39 by the 30th of April 2023</t>
  </si>
  <si>
    <t>1km of new sewer pipeline installed in Ward 39 by the 31st of May 2023</t>
  </si>
  <si>
    <t>1.3km of new water pipeline installed in Ward 39 by the 30th June 2023</t>
  </si>
  <si>
    <t>Monthly Progress Report, Payment Certificate</t>
  </si>
  <si>
    <t>W&amp;S 08</t>
  </si>
  <si>
    <t>MIG:Z2:VULINDLELA HOUSEHOLD SANITATION - Ward 10 (Phase 2)</t>
  </si>
  <si>
    <t>4.279 km of new sewer pipeline installed in Ward 11 by the 31st of May 2022</t>
  </si>
  <si>
    <t xml:space="preserve">6km (Practical Completion) of new sewer pipeline installed in Ward 11 </t>
  </si>
  <si>
    <t xml:space="preserve">6km (Practical Completion) of new sewer pipeline installed </t>
  </si>
  <si>
    <t>6km (Practical Completion) of new sewer pipeline installed in Ward 11 by the 30th of April 2023</t>
  </si>
  <si>
    <t xml:space="preserve">Km of new sewer pipeline installed in Ward 11 </t>
  </si>
  <si>
    <t>I/504202.016</t>
  </si>
  <si>
    <t>4.3km of new sewer pipeline installed in Ward 11 by the 31st of July 2022</t>
  </si>
  <si>
    <t>4.4km of new sewer pipeline installed in Ward 11 by the 31st of August 2022</t>
  </si>
  <si>
    <t>4.6km of new sewer pipeline installed in Ward 11 by the 30th of September 2022</t>
  </si>
  <si>
    <t>4.8km of new sewer pipeline installed in Ward 11 by the 31st of October 2022</t>
  </si>
  <si>
    <t>5.1km of new sewer pipeline installed in Ward 11 by the 30th of November 2022</t>
  </si>
  <si>
    <t>5.2km of new sewer pipeline installed in Ward 11 by the 31st of December 2022</t>
  </si>
  <si>
    <t>5.3km of new sewer pipeline installed in Ward 11 by the 31st of January 2023</t>
  </si>
  <si>
    <t>5.6km of new sewer pipeline installed in Ward 11 by the 28th of February 2023</t>
  </si>
  <si>
    <t>5.8km of new sewer pipeline installed in Ward 11 by the 31st of March 2023</t>
  </si>
  <si>
    <t>W&amp;S 09</t>
  </si>
  <si>
    <t>MIG:Z3:ERADICATION OF GREATER MSUNDUZI SANITATION BACKLOG (Rural Households)</t>
  </si>
  <si>
    <t>13-39</t>
  </si>
  <si>
    <t xml:space="preserve">Installation of 690 units across Wards 13-39 </t>
  </si>
  <si>
    <t>Installation of 690 VIP units across Wards 13 to 39 by the 31st of December 2022</t>
  </si>
  <si>
    <t>No. of VIP toilets installed</t>
  </si>
  <si>
    <t xml:space="preserve">I/504202.005     </t>
  </si>
  <si>
    <t>Purchase of 300 VIP units by the 31st of July 2022</t>
  </si>
  <si>
    <t>Purchase of 390 VIP units by the 31st of August 2022</t>
  </si>
  <si>
    <t>Installation of 150 VIP units across wards 13-39 by the 30th of September 2022</t>
  </si>
  <si>
    <t>Installation of 300 VIP units across Wards 13-39 by the 31st of October 2022</t>
  </si>
  <si>
    <t>Installation of 450 VIP units across Wards 13-39 by the 30th of November 2022</t>
  </si>
  <si>
    <t>Installation of 690 VIP units across Wards 13-39 by the 31st of December 2022</t>
  </si>
  <si>
    <t xml:space="preserve">Monthly Invoices </t>
  </si>
  <si>
    <t>W&amp;S 10</t>
  </si>
  <si>
    <t>WSIG:Z1:ERADICATION OF GREATER MSUNDUZI SANITATION BACKLOG - VIP TOILETS</t>
  </si>
  <si>
    <t>W1 -12</t>
  </si>
  <si>
    <t>Installation of 1150 VIP toilets complete cumulatively by 31st May 2022</t>
  </si>
  <si>
    <t xml:space="preserve">Installation of 2069 (completion) VIP units across Wards 1-12 </t>
  </si>
  <si>
    <t>Installation of 2069 (completion) VIP units across Wards 1 to 12 by the 30th of June 2023</t>
  </si>
  <si>
    <t>WSIG</t>
  </si>
  <si>
    <t xml:space="preserve">I/504202.003  </t>
  </si>
  <si>
    <t>Purchase of 1000 VIP units by the 31st of July 2022</t>
  </si>
  <si>
    <t>Purchase of 1069 VIP units by the 31st of August 2022</t>
  </si>
  <si>
    <t>Installation of 200 VIP units across wards 1-12 by the 30th of September 2022</t>
  </si>
  <si>
    <t>Installation of 450 VIP unit across Wards 1-12 by the 31st of October 2022</t>
  </si>
  <si>
    <t>Installation of 750 VIP units across Wards 1-12 by 30th November 2022</t>
  </si>
  <si>
    <t>Installation of 900 units across Wards 1-12 by the 31st of December 2022</t>
  </si>
  <si>
    <t>Installation of 1100 VIP units across Wards 1-12 by the 31st of January 2023</t>
  </si>
  <si>
    <t>Installation of 1400 VIP units across Wards 1-12 by the 28th of February 2023</t>
  </si>
  <si>
    <t>Installation of 1700 VIP units across Wards 1-12 by the 31st of March 2023</t>
  </si>
  <si>
    <t>Installation of 2000 VIP units across Wards 1-12 by the 30th of April 2023</t>
  </si>
  <si>
    <t>Installation of 2069 (completion) VIP units across Wards 1-12 by the 31st of May 2023</t>
  </si>
  <si>
    <t>Installation of 2069 (completion) VIP units across Wards 1-12 by the 30th of June 2023</t>
  </si>
  <si>
    <t>W&amp;S 11</t>
  </si>
  <si>
    <t>WSIG:Z1:VULINDLELA PHASE 3 (Planning &amp; Design )</t>
  </si>
  <si>
    <t>4 &amp; 5</t>
  </si>
  <si>
    <t xml:space="preserve">0.4km of new water pipeline installed in Ward 4 and site clearance in Ward 5 complete </t>
  </si>
  <si>
    <t>0.4km of new water pipeline installed in Ward 4 and site clearance in Ward 5 complete by the 30th of June 2023</t>
  </si>
  <si>
    <t>km of new water pipeline installed in Wards 4 &amp; 5</t>
  </si>
  <si>
    <t xml:space="preserve">I/504787.009      </t>
  </si>
  <si>
    <t>Submission of final design report/ business plan for funding approval by 30th November 2022</t>
  </si>
  <si>
    <t>Bid Specification report compiled and submitted to BSC for appointment of contractor by the 31st of January 2023</t>
  </si>
  <si>
    <t>Site establishment in Wards 4 &amp; 5 complete by the 31st of May 2023</t>
  </si>
  <si>
    <t>W&amp;S 12</t>
  </si>
  <si>
    <t>MIG:ZA:DARVILL SEWER OUTFALL</t>
  </si>
  <si>
    <t>Order placed for fabrication of pipes.</t>
  </si>
  <si>
    <t>Order placed for fabrication of pipes by the 31st of March 2023</t>
  </si>
  <si>
    <t>Order placed for fabrication of pipes</t>
  </si>
  <si>
    <t xml:space="preserve">I/504787.003    </t>
  </si>
  <si>
    <t>Appointment of a consultant by the 31st of August 2022.</t>
  </si>
  <si>
    <t>Bid Specification report compiled and submitted to BSC for appointment of pipe supplier/fabricator by 30th November 2022</t>
  </si>
  <si>
    <t>W&amp;S 13</t>
  </si>
  <si>
    <t>REDUCTION OF NON-REVENUE WATER</t>
  </si>
  <si>
    <t xml:space="preserve">1.5km of new sewer pipeline installed in various wards </t>
  </si>
  <si>
    <t>1.5km of new sewer pipeline installed in various wards by the 30th of June 2023</t>
  </si>
  <si>
    <t>Bid Specification report compiled and submitted to BSC for appointment of contractor/s by the 30th of November 2022</t>
  </si>
  <si>
    <t>Site establishment complete by 31st March 2023</t>
  </si>
  <si>
    <t>0.4km of new sewer pipeline installed in various wards by the 30th of April 2023</t>
  </si>
  <si>
    <t>1km of new sewer pipeline installed in various wards by the 31st of May 2023</t>
  </si>
  <si>
    <t>SUB UNIT: ROADS &amp; TRANSPORTATION</t>
  </si>
  <si>
    <t>R&amp;T 01</t>
  </si>
  <si>
    <t>UPGRADING OF ROADS INTO BLACK TOP</t>
  </si>
  <si>
    <t>MIG:Z2:UPG GRV RD-EDN-DAMBUZA PHASE 3 - Ward 21</t>
  </si>
  <si>
    <t>GRAVEL ROADS</t>
  </si>
  <si>
    <t>Complete base layer and drainage for Rehabilitation of 1km Dambuza Road Phase 1 to all weather surface with associated storm water</t>
  </si>
  <si>
    <t>Complete base layer and drainage for Rehabilitation of 1km Dambuza Road Phase 1 to all weather surface with associated storm water by the 30th of June 2023.</t>
  </si>
  <si>
    <t>Km road constructed</t>
  </si>
  <si>
    <t>I/504125.014</t>
  </si>
  <si>
    <t>Present BSC Report by the 31st of August 2022.</t>
  </si>
  <si>
    <t>Appoint contractor by the 31st of October 2022.</t>
  </si>
  <si>
    <t>Site establishment and site cleared by the 30th of November 2022.</t>
  </si>
  <si>
    <t>Complete site establishment and site clearance by the 31st of December 2022.</t>
  </si>
  <si>
    <t>Commence with earthworks by the 31st of January 2023.</t>
  </si>
  <si>
    <t>Proceed with earthworks by the 28th of February 2023.</t>
  </si>
  <si>
    <t>Complete earthworks and commence with subgrade by the 31st of March 2023.</t>
  </si>
  <si>
    <t>Complete subgrade and commence with drainage by the 30th of April 2023.</t>
  </si>
  <si>
    <t>Commence with subbase by the 31st of May 2023.</t>
  </si>
  <si>
    <t>Monthly Progress Report</t>
  </si>
  <si>
    <t>R&amp;T 02</t>
  </si>
  <si>
    <t>MIG:Z1:UPGR GRV ROADS-VULINDLELA-WARD 4- Martin</t>
  </si>
  <si>
    <t>Complete construction for upgrading of 0.5km of D1138 from gravel to all weather surface with associated storm water.</t>
  </si>
  <si>
    <t>Complete construction for upgrading of 0.5km of D1138 from gravel to all weather surface with associated storm water by the 30th of June 2023.</t>
  </si>
  <si>
    <t>I/504125.029</t>
  </si>
  <si>
    <t>approval from DOT by the 30th of September 2022.</t>
  </si>
  <si>
    <t>BSC approval of appointment of a SS 55 contractor by the 31st of October 2022</t>
  </si>
  <si>
    <t>award letter by the 31st of December 2022.</t>
  </si>
  <si>
    <t>Site Establishment by the 31st of January 2023.</t>
  </si>
  <si>
    <t>Commence Earthworks by the 28th of February 2023</t>
  </si>
  <si>
    <t>Completion of earthworks by storm water drainage by the 31st of March 2023</t>
  </si>
  <si>
    <t>Complete sub-base by the 30th of April 2023</t>
  </si>
  <si>
    <t>Complete Base and Storm water drainage by the 31st of May 2023</t>
  </si>
  <si>
    <t>Practical Completion Certificate</t>
  </si>
  <si>
    <t>R&amp;T 03</t>
  </si>
  <si>
    <t>MIG:Z1:UPGR GRV ROADS-VULINDLELA-WARD 7-MARTIN</t>
  </si>
  <si>
    <t>Complete construction for upgrading of 1.35km of Mthalane Road from gravel to all weather surface with associated storm water.</t>
  </si>
  <si>
    <t>Complete construction for upgrading of 1.35km of Mthalane Road from gravel to all weather surface with associated storm water by the 30th of June 2023</t>
  </si>
  <si>
    <t>I/504125.031</t>
  </si>
  <si>
    <t>Appointment of contractor by the 31st of July 2022</t>
  </si>
  <si>
    <t xml:space="preserve">Site Establishment and commencement of earthworks by the 31st of August 2022. </t>
  </si>
  <si>
    <t>Completion of earthworks and commence with storm water drainage by the 30th of September 2022.</t>
  </si>
  <si>
    <t>Completion of storm water drainage and commence with sub-grade layer by the 31st of October 2022.</t>
  </si>
  <si>
    <t>Completion of Sub-grade and commence with sub-base layer by the 30th of November 2022.</t>
  </si>
  <si>
    <t>Completion of sub- base and commence with base layer by the 31st of January 2023.</t>
  </si>
  <si>
    <t>Completion of base layer and commence with kerb and channel by the 28th of February 2023.</t>
  </si>
  <si>
    <t>NA</t>
  </si>
  <si>
    <t>Completion of Kerb and channel by the 31st of April 2023.</t>
  </si>
  <si>
    <t>Commencement of surfacing by the 31st of May 2023</t>
  </si>
  <si>
    <t>Practical Completion certificate</t>
  </si>
  <si>
    <t>R&amp;T 04</t>
  </si>
  <si>
    <t xml:space="preserve">MIG:Z1:UPGR GRV RD-VULINDLELA-WARD 8 (Sokhela Road)- Thokozani </t>
  </si>
  <si>
    <t>Complete construction for upgrading of 1.7km of Sokhela Road from gravel to all weather surface with associated storm water.</t>
  </si>
  <si>
    <t>Complete construction for upgrading of 1.7km of Sokhela Road from gravel to all weather surface with associated storm water, by the 30th of June 2023</t>
  </si>
  <si>
    <t>I/504125.032</t>
  </si>
  <si>
    <t>R&amp;T 05</t>
  </si>
  <si>
    <t>MIG:Z1:UPGR GRV ROADS-VULINDLELA-WARD 9 (Sithole Road)- Thokozani</t>
  </si>
  <si>
    <t>Complete earthworks for upgrading of 1.35km Sithole Road from gravel to all weather surface with associated storm water.</t>
  </si>
  <si>
    <t>Complete earthworks for upgrading of 1.35km Sithole Road from gravel to all weather surface with associated storm water by the 30th of June 2023</t>
  </si>
  <si>
    <t>Date earthworks completed</t>
  </si>
  <si>
    <t>I/504125.033</t>
  </si>
  <si>
    <t xml:space="preserve">Appointment of contractor by the 31st of March 2023. </t>
  </si>
  <si>
    <t>Site establishment and commence with site clearance by the 31st of April 2023.</t>
  </si>
  <si>
    <t xml:space="preserve">Practical Completion </t>
  </si>
  <si>
    <t>R&amp;T 06</t>
  </si>
  <si>
    <t>MIG:Z3:UPGRADE OF GRAVEL ROADS - WILLOWFOUNTAIN MAIN RD PHASE 3 -Ward 14- Banothile</t>
  </si>
  <si>
    <t>Upgrading of 0.5km Makhathini Road-Willowfontein from gravel to all weather surface with associated storm water.</t>
  </si>
  <si>
    <t>Upgrading of 0.5km Makhathini Road-Willowfontein from gravel to all weather surface with associated storm water by the 30th of November 2022.</t>
  </si>
  <si>
    <t>I/504125.037</t>
  </si>
  <si>
    <t>Commence with gabion retaining wall by the 31st of July 2022.</t>
  </si>
  <si>
    <t>Commence with processing of G5 layer by the 31st of August 2022.</t>
  </si>
  <si>
    <t>Complete G5 layer and commence with kerbing by the 30th of September 2022.</t>
  </si>
  <si>
    <t>Commence with surfacing by the 31st of October 2022.</t>
  </si>
  <si>
    <t>R&amp;T 07</t>
  </si>
  <si>
    <t>MIG:Z2: UPGR GRV RD- GEORGETOWN/ ESIGODINI - Phase 2 Ward 12- Nhlanhla</t>
  </si>
  <si>
    <t>Complete earthworks for upgrading of 0.6km Mission Road from gravel to all weather surface with associated storm water.</t>
  </si>
  <si>
    <t>Complete earthworks for upgrading of 0.6km Mission Road from gravel to all weather surface with associated storm water by the 30th of June 2023</t>
  </si>
  <si>
    <t>I/504125.041</t>
  </si>
  <si>
    <t xml:space="preserve">Appointment of contractor by the 31st of March 2023 </t>
  </si>
  <si>
    <t>Site establishment and commence with site clearance by the 30th of April 2023.</t>
  </si>
  <si>
    <t>Complete earthworks for upgrading of 0.6km Mission Road from gravel to all weather surface with associated storm water by the 30th of June 2023.</t>
  </si>
  <si>
    <t>R&amp;T 08</t>
  </si>
  <si>
    <t>MIG:Z1:UPGR GRV ROADS-VUL-WARD 1 (Khumalo Road)- Mabizela</t>
  </si>
  <si>
    <t>Detailed design of 1.07km Khumalo Road from gravel road to all weather surface with associated storm water.</t>
  </si>
  <si>
    <t>Complete detailed design of 1.07km Khumalo Road with associated storm water by the 30th of June 2023</t>
  </si>
  <si>
    <t>I/504125.042</t>
  </si>
  <si>
    <t>Appoint Consultant from the new panel of consultants by the 30th of November 2022.</t>
  </si>
  <si>
    <t>Commence with feasibility studies and pre-lime studies by the 31st of December 2022.</t>
  </si>
  <si>
    <t>Complete feasibility studies and pre-lime studies by the 31st of January 2023.</t>
  </si>
  <si>
    <t>Commence with Pre-Lim design by the 28th of February 2023.</t>
  </si>
  <si>
    <t>Commence with Pre-Lim design by the 31st of March 2023.</t>
  </si>
  <si>
    <t>Complete Pre-lime and submit WULA and EIA by the 30th of April 2023.</t>
  </si>
  <si>
    <t xml:space="preserve">Commence with detail design by the 31st of May 2023. </t>
  </si>
  <si>
    <t xml:space="preserve">Detail Design and Basic Assessment Report (B.A.R) Report. </t>
  </si>
  <si>
    <t>R&amp;T 09</t>
  </si>
  <si>
    <t xml:space="preserve">MIG:Z1:UPGR GRV ROADS-VUL-WARD 5- MARTIN </t>
  </si>
  <si>
    <t xml:space="preserve">Completion of Bulk earthworks for Malala bridge in Vulindlela Ward 5 </t>
  </si>
  <si>
    <t>Completion of Bulk earthworks for Malala bridge</t>
  </si>
  <si>
    <t>Completion of Bulk earthworks for Malala bridge in Vulindlela Ward 5 by the 28th of February 2023</t>
  </si>
  <si>
    <t>Completed foundation of structure</t>
  </si>
  <si>
    <t>I/504125.043</t>
  </si>
  <si>
    <t>Appointment of a contractor for Malala bridge in Vulindlela Ward 5 by the 30th of November 2022.</t>
  </si>
  <si>
    <t>Site establishment for Malala bridge in Vulindlela Ward 5 by the 31st of December 2022</t>
  </si>
  <si>
    <t>Commencement of Bulk earthworks for Malala bridge in Vulindlela Ward 5 by the 31st of January 2023</t>
  </si>
  <si>
    <t>R&amp;T 10</t>
  </si>
  <si>
    <t>MIG: Z1:REHABILITATION OF ROADS - VULINDLELA WARD 2 (D2069)- VANIL</t>
  </si>
  <si>
    <t>Complete surfacing of 0.5km D2069 from gravel to all weather surface with associated storm water.</t>
  </si>
  <si>
    <t>Complete surfacing of 0.5km D2069 from gravel to all weather surface with associated storm water by the 30th of June 2023.</t>
  </si>
  <si>
    <t>Km of storm water constructed</t>
  </si>
  <si>
    <t>Commence with geotechnical assessment by the 31st of December 2022.</t>
  </si>
  <si>
    <t>Complete geotechnical assessment and review design by the 31st of January 2023.</t>
  </si>
  <si>
    <t>Commence with storm water drainage and layer works by the 31st of March 2023</t>
  </si>
  <si>
    <t>Complete storm water drainage and kerbing by the 30th of April 2023.</t>
  </si>
  <si>
    <t>Commence with surfacing by the 31st of May 2023</t>
  </si>
  <si>
    <t>Practical completion certificate</t>
  </si>
  <si>
    <t>R&amp;T 11</t>
  </si>
  <si>
    <t>MIG: Z1: REHABILITATION OF MBANJWA ROAD IN WARD 40- THOKOZANI</t>
  </si>
  <si>
    <t>Design of - Same as mabizela</t>
  </si>
  <si>
    <t>R&amp;T 12</t>
  </si>
  <si>
    <t>MIG:Z1: REHABILITATION OF BALENI ROAD SWEETWATER WARD 3- MABIZELA</t>
  </si>
  <si>
    <t>2.5km</t>
  </si>
  <si>
    <t>1.00km - 30 June 2023</t>
  </si>
  <si>
    <t xml:space="preserve">Obtain WULA and submit BSC Report. </t>
  </si>
  <si>
    <t>Appoint contractor .</t>
  </si>
  <si>
    <t xml:space="preserve">Site establishment and site clearance. </t>
  </si>
  <si>
    <t>Commence with Earthworks</t>
  </si>
  <si>
    <t>Complete Earthworks and commence with storm water drainage</t>
  </si>
  <si>
    <t>Commence with sub-grade</t>
  </si>
  <si>
    <t>Completion of sub-grade and commence with storm water drainage</t>
  </si>
  <si>
    <t>Complete storm water and commence with base layer</t>
  </si>
  <si>
    <t>complete base and drainage.</t>
  </si>
  <si>
    <t>UPGRADING OF ROADS - WARD 3</t>
  </si>
  <si>
    <t>Commence with earthworks for Upgrading of 1km Baleni Road from gravel to all weather surface with associated storm water.</t>
  </si>
  <si>
    <t>Commence with earthworks for Upgrading of 1km Baleni Road from gravel to all weather surface with associated storm water by the 30th of June 2023.</t>
  </si>
  <si>
    <t>I/504125.055</t>
  </si>
  <si>
    <t>Present Report at BSC by the 28th of February 2023.</t>
  </si>
  <si>
    <t>Site establishment and site clearance by the 30th of April 2023.</t>
  </si>
  <si>
    <t>Complete site establishment and site clearance by the 31st of May 2023.</t>
  </si>
  <si>
    <t>MIG:Z1:UPGR GRV ROADS-VUL-WARD 40 (Mbanjwa Road)- Mabizela</t>
  </si>
  <si>
    <t>Detailed design of 1.7km Mbanjwa Road from gravel road to all weather surface with associated storm water.</t>
  </si>
  <si>
    <t>Detailed design of 1.7km Mbanjwa Road with associated storm water by the 30th of June 2023</t>
  </si>
  <si>
    <t>Commence with feasibility studies and pre-lim studies by the 31st of December 2022.</t>
  </si>
  <si>
    <t>Complete feasibility studies and pre-lim studies by the 31st of January 2023.</t>
  </si>
  <si>
    <t>Pre-Lim design in progress by the 31st of March 2023</t>
  </si>
  <si>
    <t>Complete Pre-lim and submit WULA and EIA by the 30th of April 2023.</t>
  </si>
  <si>
    <t>Commence with detail design by the 31st of May 2023.</t>
  </si>
  <si>
    <t xml:space="preserve">Detail Design and Basic Assessment Report (B.A.R) </t>
  </si>
  <si>
    <t>R&amp;T 13</t>
  </si>
  <si>
    <t>ROAD SAFETY</t>
  </si>
  <si>
    <t>CNL:LEVS:Z5:TRAFFIC CALMING MEASURES</t>
  </si>
  <si>
    <t>1-40</t>
  </si>
  <si>
    <t xml:space="preserve">20 X traffic calming measures installed in various sites as per approved traffic calming implementation schedule </t>
  </si>
  <si>
    <t xml:space="preserve">20 X traffic calming measures installed in various sites </t>
  </si>
  <si>
    <t>20 X traffic calming measures installed in various sites as per approved traffic calming implementation schedule by the 30th of June 2023</t>
  </si>
  <si>
    <t>No. of traffic calming measured installed</t>
  </si>
  <si>
    <t xml:space="preserve"> I/504131.006</t>
  </si>
  <si>
    <t xml:space="preserve">Approval obtained from BSC by the 31st of July 2022.   </t>
  </si>
  <si>
    <t>Advertise tender by the 31st of August 2022.</t>
  </si>
  <si>
    <t>Obtain approval from Bid Evaluation and Bid adjudication by the 30th of September 2022.</t>
  </si>
  <si>
    <t>Appoint service provider by the 31st of  November 2022.</t>
  </si>
  <si>
    <t>5x traffic calming measure installed in various sites as per approved traffic calming implementation schedule by the 31st of January 2023.</t>
  </si>
  <si>
    <t>10 x traffic calming measure installed in various sites as per approved traffic calming implementation schedule by the 28th of February 2023.</t>
  </si>
  <si>
    <t>15 x traffic calming measure installed in various sites as per approved traffic calming implementation schedule by the 31st of March 2023.</t>
  </si>
  <si>
    <t>20 x traffic calming measure installed in various sites as per approved traffic calming implementation schedule by the 30th of April 2023 2021.</t>
  </si>
  <si>
    <t>R&amp;T 16</t>
  </si>
  <si>
    <t>STREAM PROTECTION</t>
  </si>
  <si>
    <t>LEVS:ZA:CANALISATION OF STREAMS/BANK PROTECTION- MARTIN</t>
  </si>
  <si>
    <t>R&amp;T 20</t>
  </si>
  <si>
    <t xml:space="preserve">CNL: PMS- Njabulo </t>
  </si>
  <si>
    <t>SERVICE DELIVERY &amp; BUDGET IMPLEMENTATION PLAN FOR THE  2022/2023 FINANCIAL YEAR</t>
  </si>
  <si>
    <t>SUB UNIT: PROJECT MANAGEMENT OFFICE ( MIG PROJECTS)</t>
  </si>
  <si>
    <t>PMO 01</t>
  </si>
  <si>
    <t>PUBLIC FACILITY CONSTRUCTION</t>
  </si>
  <si>
    <t>MIG:Z3:WARD 34 MADIBA COMMUNITY HALL</t>
  </si>
  <si>
    <t>NEW</t>
  </si>
  <si>
    <t>Completion of roof work for Madiba community hall in Ward 4 by the 30th of November 2022</t>
  </si>
  <si>
    <t>Date Construction completed</t>
  </si>
  <si>
    <t>I/403243.012</t>
  </si>
  <si>
    <t>Tie Steel to bases for Dry stake Terraformed wall, Concrete wall, guardhouse and Main Hall by the 30th of July 2022.</t>
  </si>
  <si>
    <t>Commencement of Construction of Brickwork phase of Madiba Community hall ward 34 by the 31st of August 2022.</t>
  </si>
  <si>
    <t>Construction of Brickwork phase complete by the 30th of September 2022.</t>
  </si>
  <si>
    <t>Completion of retaining walls by the 31st of October 2022.</t>
  </si>
  <si>
    <t>Payment certificate</t>
  </si>
  <si>
    <t>PMO 02</t>
  </si>
  <si>
    <t>COMMUNITY HALL</t>
  </si>
  <si>
    <t>Bulk earthworks for Community Hall Ward 8 main hall commenced</t>
  </si>
  <si>
    <t>Bulk earthwork excavation for Community Hall Ward 8 main hall commenced by 30 June 2023</t>
  </si>
  <si>
    <t>Date bulk earthwork excavation for Community Hall Ward 8 main hall commenced</t>
  </si>
  <si>
    <t>I/403243.011</t>
  </si>
  <si>
    <t>Appointment of a contractor for Community Hall Ward 8 by the 30th of September 2022.</t>
  </si>
  <si>
    <t>Labour intensive Construction training for Community Hall Ward 8 by the 31st of October 2022.</t>
  </si>
  <si>
    <t>Site establishment for Community Hall Ward 8 sub-project completed by the 30th of November 2022.</t>
  </si>
  <si>
    <t>Commencement of Bulk earthworks for Community Hall Ward 8 Sub-project by the 1st of December 2022</t>
  </si>
  <si>
    <t>Completion of Bulk earthworks for Community Hall Ward 8 by the 31st of January 2023.</t>
  </si>
  <si>
    <t>Construction of foundation for Community Hall Ward 8 Sub-project by the 28th of February 2023.</t>
  </si>
  <si>
    <t>Brickwork for Community Hall Ward 8 Sub-Project by 31 March 2023.</t>
  </si>
  <si>
    <t>Roof for Community Hall ward 8 Sub-project by the 30th of April 2023.</t>
  </si>
  <si>
    <t>Finishes for Community Hall Ward 8 Sub-project and Site establishment for Community Hall Ward 8 main hall by the 31st of May 2023.</t>
  </si>
  <si>
    <t xml:space="preserve">Bulk earthwork excavation for Community Hall Ward 8 main hall commenced by 30 June 2023 </t>
  </si>
  <si>
    <t>Appointment letter, progress report</t>
  </si>
  <si>
    <t>PMO 03</t>
  </si>
  <si>
    <t>Construction of Community Hall Ward 24</t>
  </si>
  <si>
    <t>Completion of Community Hall Ward 24 by the 28th of February 2023.</t>
  </si>
  <si>
    <t>I/404243.010</t>
  </si>
  <si>
    <t>Completion of Bulk earthworks for Community Hall Ward 24 by the 31st of July 2022.</t>
  </si>
  <si>
    <t>Commencement of construction of Foundation for Community Hall Ward 24 by the 31st of August 2022.</t>
  </si>
  <si>
    <t>Completion of Foundation for Community Hall ward 24 by the 30th of September 2022.</t>
  </si>
  <si>
    <t>Commencement of brick work for Community Hall Ward 24 by the 31st of October 2022.</t>
  </si>
  <si>
    <t>Completion of Brick work for Community Hall Ward 24  by the 30th of November 2022.</t>
  </si>
  <si>
    <t>Commencement of roof structure for Community Hall Ward 24 by the 31st  of December 2022.</t>
  </si>
  <si>
    <t>Completion of roof structure for Community Hall Ward 24 by the 31st of January 2023.</t>
  </si>
  <si>
    <t xml:space="preserve">Progress report, completion certificate </t>
  </si>
  <si>
    <t>PMO 04</t>
  </si>
  <si>
    <t xml:space="preserve">Completion of brick work for Thembalihle Community Hall Ward 38 </t>
  </si>
  <si>
    <t>Completion of brick work for Thembalihle Community Hall Ward 38 by the 30th of June 2023.</t>
  </si>
  <si>
    <t>Date brickworks completed</t>
  </si>
  <si>
    <t>I/40343.007</t>
  </si>
  <si>
    <t>Bid Evaluation Committee report for Thembalihle Community Hall Ward 38 presented by the 31st of July 2022</t>
  </si>
  <si>
    <t xml:space="preserve">Bid Evaluation Committee selection processes for appointment of contractor for construction of Community hall in Ward 38 by the 31st of August 2022. </t>
  </si>
  <si>
    <t>Appointment of contractor to commence with Construction of Thembalihle Community Hall in Ward 38 by the 30th of September 2022.</t>
  </si>
  <si>
    <t>Commencement of Site Establishment for construction of community Hall in Ward 38 by the 31st of October 2022.</t>
  </si>
  <si>
    <t>Completion of Site Establishment for Construction of Community Hall in Ward 38 by the 30th of November 2022</t>
  </si>
  <si>
    <t>Commencement of Bulks earthworks for construction of Thembalihle Community Hall in Ward 38 by the 31st of January 2023.</t>
  </si>
  <si>
    <t>Completion of Bulks earthworks for construction of Thembalihle Community Hall in Ward 38 by the 28th of February 2023.</t>
  </si>
  <si>
    <t>Commencement of foundation level for construction of Thembalihle Community hall in Ward 38 by the 31st of March 2023.</t>
  </si>
  <si>
    <t>Completion of foundation level for construction of Thembalihle Community hall in Ward 38 by the 30th of April 2023.</t>
  </si>
  <si>
    <t>Commencement of brick work for Thembalihle Community Hall Ward 38 by the 31st of May 2023.</t>
  </si>
  <si>
    <t>Progress report, payment certificate</t>
  </si>
  <si>
    <t>PMO 05</t>
  </si>
  <si>
    <t>Construction of Mafunze Community Hall in Ward 7</t>
  </si>
  <si>
    <t>Completion of finishes for Construction of Mafunze Community Hall in ward 7 by 30 June 2023</t>
  </si>
  <si>
    <t>I/40343.08</t>
  </si>
  <si>
    <t>Appointment of Contractor to Commence with Construction of  Mafunze Community Hall in ward 7 by the 31st of July 2022</t>
  </si>
  <si>
    <t>Commencement of Site Establishment for Construction of Mafunze Community Hall in Ward 7 by the 31st of August 2022.</t>
  </si>
  <si>
    <t>Completion of Site Establishment for Construction of Mafunze Community Hall in Ward 7 by the 30th of September 2022.</t>
  </si>
  <si>
    <t>Commencement of Bulk earthworks for Construction of Mafunze Community Hall in Ward 7 by the 31st of October 2022.</t>
  </si>
  <si>
    <t>Completion of Bulk earthworks for Construction of Mafunze Community Hall in ward 7 by the 30th of November 2022.</t>
  </si>
  <si>
    <t>Commencement of foundation level for Construction of Mafunze Community hall in Ward 7 by the 31st of January 2023.</t>
  </si>
  <si>
    <t>Completion of foundation level for Construction of Mafunze Community hall in ward 7 by the 28th of February 2023.</t>
  </si>
  <si>
    <t>Commencement of brick work for Construction of Mafunze Community Hall in Ward 7 by the 31st of March 2023.</t>
  </si>
  <si>
    <t>Completion of brick work for Construction of Mafunze Community Hall in Ward 7 by the 30th of April 2023.</t>
  </si>
  <si>
    <t>Commencement of finishes for Construction of Mafunze Community Hall in Ward 7 by the 30th of May 2022.</t>
  </si>
  <si>
    <t>Completion of finishes for Construction of Mafunze Community Hall in Ward 7 by the 30th of June 2023.</t>
  </si>
  <si>
    <t>Progress report, payment certificate, practical completion certificate</t>
  </si>
  <si>
    <t>PMO 06</t>
  </si>
  <si>
    <t>Construction of Community Hall Ward 13</t>
  </si>
  <si>
    <t xml:space="preserve">Complete construction of community hall Ward 13 by the 30th of June 2023 . </t>
  </si>
  <si>
    <t xml:space="preserve">Clear grub and fence the site and site establishment completed by the 30th of July 2022. </t>
  </si>
  <si>
    <t>Commence earthworks for the construction of community hall Ward 13 by the 31st of August 2022.</t>
  </si>
  <si>
    <t xml:space="preserve">Completed earthworks and commenced with foundation for community hall Ward 13 by the 30th of September 2022. </t>
  </si>
  <si>
    <t>Completed foundation and commenced with installation of structural steel for community hall Ward 13 by the 31st of October 2022.</t>
  </si>
  <si>
    <t xml:space="preserve">Commence with brickwork for community hall Ward 13 by the 30th of November 2022. </t>
  </si>
  <si>
    <t xml:space="preserve">Complete brickwork for community hall Ward 13 by the 31st of December 2022. </t>
  </si>
  <si>
    <t>Install drainage and underground services and commenced with construction of guard house for community hall Ward 13 by the 31st of January 2023.</t>
  </si>
  <si>
    <t>Complete guard house and installation of underground services and roof for community hall Ward 13 by the 28th of February 2023.</t>
  </si>
  <si>
    <t>Complete installation of doors ,windows and ablution finishes foe community hall Ward 13 by the 31st of March 2023.</t>
  </si>
  <si>
    <t>Complete plumbing, electrical work and commence with parking foe community hall Ward 13 by the 30th of April 2023.</t>
  </si>
  <si>
    <t>Complete parking and snags for community hall Ward 13 by the 31st of May 2023..</t>
  </si>
  <si>
    <t>Progress report, practical completion certificate</t>
  </si>
  <si>
    <t>PMO 07</t>
  </si>
  <si>
    <t xml:space="preserve">Construction of Copesville community hall in Ward 29. </t>
  </si>
  <si>
    <t>Construction of Copesville community hall in Ward 29 completed by the 30th of June 2023.</t>
  </si>
  <si>
    <t>I/403243,009</t>
  </si>
  <si>
    <t>Appointment of a contractor for the construction of Copesville community hall Ward 29 by the 30th of October 2022.</t>
  </si>
  <si>
    <t>Site establishment and excavations for Copesville community hall Ward 29 completed by the 31st of October 2022.</t>
  </si>
  <si>
    <t>Commencement of bulk earthworks for construction of Copesville community hall Ward 29 by the 30th of November 2022.</t>
  </si>
  <si>
    <t xml:space="preserve">Completion of bulk earthworks for construction of Copesville community hall Ward 29 by the 31st of December 2022. </t>
  </si>
  <si>
    <t xml:space="preserve">Construction of foundations for construction of Copesville community hall Ward 29 completed by the 31st of January 2023. </t>
  </si>
  <si>
    <t xml:space="preserve">Construction of brickworks for construction of Copesville community hall Ward 29 completed by the 28th of February 2023. </t>
  </si>
  <si>
    <t>Construction of roof works for construction of Copesville community hall Ward 29 completed by the 31st of March 2023.</t>
  </si>
  <si>
    <t>Plastering and painting works for  Copesville community hall Ward 29 completed by the 30th of April 2023.</t>
  </si>
  <si>
    <t>Snag list for the construction of Copesville community hall Ward 29 completed by the 31st of May 2023.</t>
  </si>
  <si>
    <t xml:space="preserve">Appointment letter, payment certificate, practical completion certificate </t>
  </si>
  <si>
    <t>PMO 08</t>
  </si>
  <si>
    <t xml:space="preserve">Multi-purpose Sport facility </t>
  </si>
  <si>
    <t xml:space="preserve">Detailed Design Report for Multi- purpose Sport facility </t>
  </si>
  <si>
    <t>Detailed Design Report for Multi- purpose Sport facility for Ward 16 by the 30th of June 2023</t>
  </si>
  <si>
    <t xml:space="preserve">Detailed Design Report for Multi- purpose Sport facility for ward 16 </t>
  </si>
  <si>
    <t>I/404243.025</t>
  </si>
  <si>
    <t>Appointment of a consultant for Multi- purpose sport facility Ward 16 by 31st of July 2022.</t>
  </si>
  <si>
    <t xml:space="preserve">Commencement of Preliminary design for Multi-Purpose Sport Facility Ward 16 by the 31st of August 2022. </t>
  </si>
  <si>
    <t>Preliminary design report for Multi-purpose sport facility Ward 16 by the 30th of November 2022.</t>
  </si>
  <si>
    <t>Commencement of Detailed Design for Multi-purpose sport facility Ward 16 by the 31st of December 2022.</t>
  </si>
  <si>
    <t>Preliminary design report</t>
  </si>
  <si>
    <t>.</t>
  </si>
  <si>
    <t xml:space="preserve">2.1 Access to affordable, reliable, sustainable and modern energy for all.
</t>
  </si>
  <si>
    <t>2.1.1 Develop, upgrade and maintain the electricity network</t>
  </si>
  <si>
    <t>Maintenance</t>
  </si>
  <si>
    <t>Maintenance of substations</t>
  </si>
  <si>
    <t>1,2,13,19, 33-38 &amp; 40</t>
  </si>
  <si>
    <t>Number of substations maintained and upgraded</t>
  </si>
  <si>
    <t xml:space="preserve">5 substations upgraded and maintained </t>
  </si>
  <si>
    <t xml:space="preserve">Number of Substations Upgraded and Maintained </t>
  </si>
  <si>
    <t>5 x Substations Upgraded and Maintained by the 30th of June 2023</t>
  </si>
  <si>
    <t>Number of Substations</t>
  </si>
  <si>
    <t>M/504708.JAH</t>
  </si>
  <si>
    <t>Issue purchase order and commence with maintenance by the 30th of September 2022.</t>
  </si>
  <si>
    <t>2 x Substation Maintenance completed by the 31st of December 2022.</t>
  </si>
  <si>
    <t>4 x Substation Maintenance completed by the 31st of March 2023</t>
  </si>
  <si>
    <t>Job Cards, Check Sheets and Purchase Orders</t>
  </si>
  <si>
    <t>Electricity Supply Services</t>
  </si>
  <si>
    <t xml:space="preserve">2.1  Ensure access to affordable, reliable, sustainable and modern energy for all.
</t>
  </si>
  <si>
    <t xml:space="preserve">Electrification </t>
  </si>
  <si>
    <t>Household connections</t>
  </si>
  <si>
    <t>1,2,37,40</t>
  </si>
  <si>
    <t>Number of connections achieved</t>
  </si>
  <si>
    <t xml:space="preserve">169 000 households with access to Electricity </t>
  </si>
  <si>
    <t>11600 households</t>
  </si>
  <si>
    <t xml:space="preserve">No of households with access to Electricity </t>
  </si>
  <si>
    <t>400 x new households with access to Electricity by the 30th of June 2023</t>
  </si>
  <si>
    <t>Number of connections</t>
  </si>
  <si>
    <t>R3 440 000.00              R2 000 000.00</t>
  </si>
  <si>
    <t>INEP</t>
  </si>
  <si>
    <t xml:space="preserve">I/504713.010     I/504713.038    </t>
  </si>
  <si>
    <t>Appointment of Service Providers and Generate Purchase Orders by the 30th of September 2022.</t>
  </si>
  <si>
    <t>Commence excavation work  for MV and LV Infrastructure by the 31st of December 2022.</t>
  </si>
  <si>
    <t>Excavation work in progress including planting and erection of Overhead Conductors by the 31st of March 2023.</t>
  </si>
  <si>
    <t>Monthly Report</t>
  </si>
  <si>
    <t>NETWORK 132Kv REHABILITATION PLAN</t>
  </si>
  <si>
    <t>Network upgrade</t>
  </si>
  <si>
    <t>Kilometers of cable Infrastructure upgraded</t>
  </si>
  <si>
    <t xml:space="preserve">KM of Electricity Network upgraded annually </t>
  </si>
  <si>
    <t>50KM of Network upgraded by the 30th of June 2023.</t>
  </si>
  <si>
    <t>KILOMETRES (km)</t>
  </si>
  <si>
    <t>R17,426.895.00   R45,849.250.00</t>
  </si>
  <si>
    <t>Borrowings</t>
  </si>
  <si>
    <t xml:space="preserve">I/504713.016 &amp; I/504713.034         </t>
  </si>
  <si>
    <t>Commence excavation work including laying of cables by the 31st of December 2022.</t>
  </si>
  <si>
    <t>Excavation  Work and cable laying in progress by the 31st of March 2023.</t>
  </si>
  <si>
    <t xml:space="preserve">Monthly Report </t>
  </si>
  <si>
    <t>Public Lighting</t>
  </si>
  <si>
    <t>Street lights</t>
  </si>
  <si>
    <t>1,2,18,19,23,24,25,26,27,28,29,30,31,32,33,34,35,36,37,38,40</t>
  </si>
  <si>
    <t>Number of Streetlights maintained</t>
  </si>
  <si>
    <t>Number of Street lights maintained</t>
  </si>
  <si>
    <t>100 Street lights maintained by the 30th of June 2023.</t>
  </si>
  <si>
    <t>R 33 103 018.00</t>
  </si>
  <si>
    <t>M/5073JAH.0</t>
  </si>
  <si>
    <t>25 Streetlights maintained by the 31st of December 2022.</t>
  </si>
  <si>
    <t>50  Streetlights maintained by the 31st of March 2023</t>
  </si>
  <si>
    <t>Revenue Enhancement</t>
  </si>
  <si>
    <t>Meter Audits</t>
  </si>
  <si>
    <t>Number of meters audited</t>
  </si>
  <si>
    <t>2792 meters audited</t>
  </si>
  <si>
    <t>24 000 x electricity domestic (credit, prepaid) meters &amp; Commercial Meters audited by the 30th of June 2022.</t>
  </si>
  <si>
    <t>O/504705.JAH.G05</t>
  </si>
  <si>
    <t>2400 x electricity domestic (credit, prepaid) meters &amp; Commercial Meters audited by the 30th of September 2022.</t>
  </si>
  <si>
    <t>9600 x electricity domestic (credit, prepaid) meters &amp; Commercial Meters audited by the 31st of December 2022.</t>
  </si>
  <si>
    <t>14000 x electricity domestic (credit, prepaid) meters &amp; Commercial Meters audited by the 31st of December 2022.</t>
  </si>
  <si>
    <t>Disconnections for non-payment</t>
  </si>
  <si>
    <t>100% disconnections attended for non-payment received</t>
  </si>
  <si>
    <t>24074 disconnections attended for non-payment received</t>
  </si>
  <si>
    <t xml:space="preserve">percentage of disconnection received and attended for non-payment </t>
  </si>
  <si>
    <t>100% disconnection received and attended for non-payment by the 30th of June 2023</t>
  </si>
  <si>
    <t>Percentage of disconnections attended for non payments</t>
  </si>
  <si>
    <t>100% disconnection attended for non-payment received by the 30th of September 2022</t>
  </si>
  <si>
    <t>100% disconnection attended for non-payment received by the 31st of December 2022</t>
  </si>
  <si>
    <t>100% disconnection attended for non-payment received by the 31st of March 2023</t>
  </si>
  <si>
    <t>Disconnection list</t>
  </si>
  <si>
    <t>Reconnections for non-payment</t>
  </si>
  <si>
    <t>100% reconnections attended for non-payment received</t>
  </si>
  <si>
    <t>3620 reconnections attended for non-payment received</t>
  </si>
  <si>
    <t xml:space="preserve">percentage of reconnections received and attended for non-payment </t>
  </si>
  <si>
    <t>100% reconnection received and attended for non-payment by the 30th of June 2023</t>
  </si>
  <si>
    <t xml:space="preserve">Percentage of reconnection attended for non-payment </t>
  </si>
  <si>
    <t>O/504701.JAH.000</t>
  </si>
  <si>
    <t>100% reconnection attended for non-payment received by the 30th of September 2022</t>
  </si>
  <si>
    <t>100% reconnection attended for non-payment received by the  31st of December 2022</t>
  </si>
  <si>
    <t>100% reconnection attended for non-payment received by the 31st of March 2023</t>
  </si>
  <si>
    <t>100% reconnection attended for non-payment received by the 30th of June 2023</t>
  </si>
  <si>
    <t>Reconnection list</t>
  </si>
  <si>
    <t>Replacement of electricity meters</t>
  </si>
  <si>
    <t>100% of defected/faulty meters attended/replaced/ rectified</t>
  </si>
  <si>
    <t>913 defected/faulty electricity meters attended/replaced/rectified</t>
  </si>
  <si>
    <t>10 electricity meters</t>
  </si>
  <si>
    <t>percentage of faulty/defective meters replaced</t>
  </si>
  <si>
    <t>100% of defective/ faulty meters replaced by the 30th of June 2023</t>
  </si>
  <si>
    <t>Percentage of faulty/defective meters replaced</t>
  </si>
  <si>
    <t>R400 000 &amp;        R1 300 000</t>
  </si>
  <si>
    <t>M/504704.JAH.D20 &amp; 19; M/504705.JAH.D30 &amp; 29</t>
  </si>
  <si>
    <t>30% replacement/rectification of faulty meters by 30 September 2022</t>
  </si>
  <si>
    <t>50% replacement/rectification of faulty meters by 31 December 2022</t>
  </si>
  <si>
    <t>70% replacement/rectification of faulty meters by 31 March 2023</t>
  </si>
  <si>
    <t>100% replacement/rectification of faulty meters by 30 June 2023</t>
  </si>
  <si>
    <t>Memos</t>
  </si>
  <si>
    <t>Green Energy</t>
  </si>
  <si>
    <t>Embedded energy</t>
  </si>
  <si>
    <t>All wards</t>
  </si>
  <si>
    <t>Report submitted to SMC on approval of EG tariff from NERSA</t>
  </si>
  <si>
    <t>Draft Embedded Generation Policy</t>
  </si>
  <si>
    <t xml:space="preserve">Report submitted to SMC on approval of EG tariff </t>
  </si>
  <si>
    <t xml:space="preserve">Report submitted to SMC on approval of EG tariff from NERSA by the 30th of June 2023. </t>
  </si>
  <si>
    <t xml:space="preserve">Report submitted to SMC </t>
  </si>
  <si>
    <t xml:space="preserve">Report submitted to SMC on approval of EG tariff from NERSA. </t>
  </si>
  <si>
    <t>Email correspondence letters, draft tariff proposal, approval letter from NERSA</t>
  </si>
  <si>
    <t>Capital expenditure</t>
  </si>
  <si>
    <t xml:space="preserve">100% of Capital Expenditure spent for the Electricity Supply Services Business Unit
</t>
  </si>
  <si>
    <t xml:space="preserve">100% of Capital Expenditure spent for the Electricity Supply Services Business Unit by the 30th of June 2023
(Capital Expenditure spent vs Original budget per quarter )
</t>
  </si>
  <si>
    <t xml:space="preserve">5% of Capital Expenditure spent for the Electricity Supply Services Business Unit by the 30th of September 2022
(Capital Expenditure spent vs Original budget per quarter )
</t>
  </si>
  <si>
    <t xml:space="preserve">50% of Capital Expenditure spent for the Electricity Supply Services Business Unit by the 31st of December 2022
(Capital Expenditure spent vs Original budget per quarter )
</t>
  </si>
  <si>
    <t xml:space="preserve">75% of Capital Expenditure spent for the Electricity Supply Services Business Unit by the 31st of March 2023
(Capital Expenditure spent vs Original budget per quarter )
</t>
  </si>
  <si>
    <t xml:space="preserve">100% of Capital Expenditure spent for the Electricity Supply Services Business Unit by the 30th of June 2023
(Capital Expenditure spent vs Original budget)
</t>
  </si>
  <si>
    <t>Electricity Supply Services Business Unit</t>
  </si>
  <si>
    <t>Operational expenditure spent</t>
  </si>
  <si>
    <t xml:space="preserve">100% of Operational Expenditure spent for the Electricity Supply Services Business Unit </t>
  </si>
  <si>
    <t>100% of Operational Expenditure spent for the Electricity Supply Services Business Unit</t>
  </si>
  <si>
    <t>100% of Operational Expenditure spent for the Electricity Supply Services Business Unit by the 30th of June 2023
(Operational Expenditure spent vs Original budget)</t>
  </si>
  <si>
    <t>5% of Operational Expenditure spent for the Electricity Supply Services Business Unit by the 30th of September 2022
(Operational Expenditure spent vs Original budget per quarter)</t>
  </si>
  <si>
    <t>50% of Operational Expenditure spent for the Electricity Supply Services Business Unit by the 31st of December 2022
(Operational Expenditure spent vs Original budget per quarter)</t>
  </si>
  <si>
    <t>75% of Operational Expenditure spent for the Electricity Supply Services Business Unit by the 31st of March 2023
(Operational Expenditure spent vs Original budget per quarter)</t>
  </si>
  <si>
    <t>50 % of Critical Posts Filled in Msunduzi Municipality</t>
  </si>
  <si>
    <t>BUSINESS UNIT: ELECTRICITY SUPPLY SERVICES</t>
  </si>
  <si>
    <t>SUB UNIT: ELECTRICITY SUPPLY SERVICES</t>
  </si>
  <si>
    <t>Elec 01</t>
  </si>
  <si>
    <t>FAULTY METERING</t>
  </si>
  <si>
    <t>Replacement/rectification of defective/faulty meters</t>
  </si>
  <si>
    <t>913 defected/faulty electricity meters replaced/rectified</t>
  </si>
  <si>
    <t>100% Attended/ replacement/  rectification of defective/faulty meters received by the 30th of June 2023</t>
  </si>
  <si>
    <t>% of defected/  faulty meters attended/replaced/ rectified</t>
  </si>
  <si>
    <t>R400 000 &amp; R1 300 000</t>
  </si>
  <si>
    <t>10% Attended/ replacement/ rectification of faulty meters by the 30th of July 2022</t>
  </si>
  <si>
    <t>30% Attended/ replacement/ rectification of faulty meters by the 31st of August 2022</t>
  </si>
  <si>
    <t>30% Attended/ replacement/ rectification of faulty meters by the 30th of September 2022</t>
  </si>
  <si>
    <t>35% Attended/ replacement/ rectification of faulty meters by the 31st of October 2022</t>
  </si>
  <si>
    <t>45% Attended/ replacement/ rectification of faulty meters by the 30th of November 2022</t>
  </si>
  <si>
    <t>50% Attended/ replacement/ rectification of faulty meters by the 31st of December 2022</t>
  </si>
  <si>
    <t>55% Attended/ replacement/ rectification of faulty meters by the 31st of January 2023</t>
  </si>
  <si>
    <t>65% Attended/ replacement/  rectification of faulty meters by the 28th February 2023</t>
  </si>
  <si>
    <t>70% Attended/ replacement/  rectification of faulty meters by the 31st of March 2023</t>
  </si>
  <si>
    <t>80% Attended/ replacement/  rectification of faulty meters by the 30th of April 2023</t>
  </si>
  <si>
    <t>90% Attended/ replacement/  rectification of faulty meters by the 31st of May 2023</t>
  </si>
  <si>
    <t>100% Attended/ replacement/  rectification of faulty meters by the 30th of June 2023</t>
  </si>
  <si>
    <t xml:space="preserve">Memos </t>
  </si>
  <si>
    <t>Elec 02</t>
  </si>
  <si>
    <t>AUDIT OF METERS</t>
  </si>
  <si>
    <t>Auditing of Msunduzi Municipality electricity domestic(credit, prepaid) meters &amp; Commercial Meters within 24 months</t>
  </si>
  <si>
    <t xml:space="preserve">2792 Msunduzi Municipality electricity domestic meters &amp; commercial meters audited </t>
  </si>
  <si>
    <t>24000 of Msunduzi Municipality electricity domestic (credit, prepaid) meters &amp; Commercial Meters audited</t>
  </si>
  <si>
    <t>24000 of Msunduzi Municipality electricity domestic (credit, prepaid) meters &amp; Commercial Meters audited by the 30th of June 2023.</t>
  </si>
  <si>
    <t>Number of meters to be audited</t>
  </si>
  <si>
    <t>R5 000 000.00</t>
  </si>
  <si>
    <t>Signing of SLA, Creation of Purchase order by the 30th of July 2022.</t>
  </si>
  <si>
    <t xml:space="preserve">2400 Msunduzi electricity domestic (credit, prepaid) meters &amp; Commercial meters audited by the 30th of September 2022 </t>
  </si>
  <si>
    <t xml:space="preserve">9600 of Msunduzi electricity domestic (credit, prepaid) meters &amp; Commercial meters audited by the 31st of December 2022 </t>
  </si>
  <si>
    <t>14000 of Msunduzi electricity domestic (credit, prepaid) meters &amp; Commercial meters audited by the 31st of March 2023.</t>
  </si>
  <si>
    <t>Monthly &amp; Bi-weekly reports</t>
  </si>
  <si>
    <t>Elec 03</t>
  </si>
  <si>
    <t>REVENUE EHNANCEMENT</t>
  </si>
  <si>
    <t>Disconnections of non-payment</t>
  </si>
  <si>
    <t>100% disconnection attended for non-payment received from Budget &amp; Treasury unit by the 30th of June 2023</t>
  </si>
  <si>
    <t>% of disconnections attended for non-payment received</t>
  </si>
  <si>
    <t>100% disconnection attended for non-payment received from Budget &amp; Treasury unit  by the 30th  of July  2022</t>
  </si>
  <si>
    <t>100% disconnection attended for non-payment received from Budget &amp; Treasury unit  by the 31st of August 2022</t>
  </si>
  <si>
    <t>100% disconnection attended for non-payment received from Budget &amp; Treasury unit  30th of September 2022</t>
  </si>
  <si>
    <t>100% disconnection attended for non-payment received from Budget &amp; Treasury unit  the 31st of October  2022</t>
  </si>
  <si>
    <t>100% disconnection attended for non-payment received from Budget &amp; Treasury unit  the 30th of November 2022</t>
  </si>
  <si>
    <t>100% disconnection attended for non-payment received from Budget &amp; Treasury unit  by the 31st of December 2022</t>
  </si>
  <si>
    <t>100% disconnection attended for non-payment received from Budget &amp; Treasury unit  by the 31st of January  2023</t>
  </si>
  <si>
    <t>100% disconnection attended for non-payment received from Budget &amp; Treasury unit  by the 28th of February 2023</t>
  </si>
  <si>
    <t>100% disconnection attended for non-payment received from Budget &amp; Treasury unit  by the 30th of April 2023</t>
  </si>
  <si>
    <t>100% disconnection attended for non-payment received from Budget &amp; Treasury unit  by the 31st of May 2023</t>
  </si>
  <si>
    <t>100% disconnection attended for non-payment received from Budget &amp; Treasury unit  by the 30th of June 2023</t>
  </si>
  <si>
    <t>monthly report and notices</t>
  </si>
  <si>
    <t>Elec 04</t>
  </si>
  <si>
    <t>Reconnections of non-payment</t>
  </si>
  <si>
    <t>100% reconnection attended for non-payment received from Budget &amp; Treasury unit by the 30th of June 2023</t>
  </si>
  <si>
    <t>% of reconnections attended for non-payment received</t>
  </si>
  <si>
    <t>100% reconnection attended for non-payment received from Budget &amp; Treasury unit by the by the 30th of July  2022</t>
  </si>
  <si>
    <t>100%reconnection attended for non-payment received from Budget &amp; Treasury unit by the  31st of August 2022</t>
  </si>
  <si>
    <t>100% reconnection attended for non-payment received from Budget &amp; Treasury unit by the 30th of September 2022</t>
  </si>
  <si>
    <t>100% reconnection attended for non-payment received from Budget &amp; Treasury unit by the  31st of October  2022</t>
  </si>
  <si>
    <t>100% reconnection attended for non-payment received from Budget &amp; Treasury unit by the 30th of November 2022</t>
  </si>
  <si>
    <t>100% reconnection attended for non-payment received from Budget &amp; Treasury unit by the  31st of December 2022</t>
  </si>
  <si>
    <t>100% reconnection attended for non-payment received from Budget &amp; Treasury unit by the by the 31st of January  2023</t>
  </si>
  <si>
    <t>100% reconnection attended for non-payment received from Budget &amp; Treasury unit by the by the  28th of February 2023</t>
  </si>
  <si>
    <t>100% reconnection attended for non-payment received from Budget &amp; Treasury unit by they the 31st of March 2023</t>
  </si>
  <si>
    <t>100% reconnection attended for non-payment received from Budget &amp; Treasury unit by the by the  30th of April 2023</t>
  </si>
  <si>
    <t>100% reconnection attended for non-payment received from Budget &amp; Treasury unit by the by the 31st of May 2023</t>
  </si>
  <si>
    <t>100% reconnection attended for non-payment received from Budget &amp; Treasury unit by the by the 30th of June 2023</t>
  </si>
  <si>
    <t>Elec 05</t>
  </si>
  <si>
    <t>Purchase of Ring Main Units Capital Equipment</t>
  </si>
  <si>
    <t>53 x Ring Main Units Purchased</t>
  </si>
  <si>
    <t xml:space="preserve">48 x new Ring Main Units delivered </t>
  </si>
  <si>
    <t>48 x new Ring Main Units delivered by the 30th of June 2023.</t>
  </si>
  <si>
    <r>
      <t xml:space="preserve">Number of RMU's </t>
    </r>
    <r>
      <rPr>
        <b/>
        <sz val="26"/>
        <rFont val="Arial"/>
        <family val="2"/>
      </rPr>
      <t>delivered</t>
    </r>
  </si>
  <si>
    <t>A/504713.BZA.A60</t>
  </si>
  <si>
    <t>Quotations and approval of Requisition processes completed by the 31st of August 2022.</t>
  </si>
  <si>
    <t>Generate Purchase Orders by the 30th of September 2022.</t>
  </si>
  <si>
    <t>10 x new RMU Equipment delivered by the 31st of December 2022.</t>
  </si>
  <si>
    <t>30 x new RMU Equipment delivered by the 31st of March 2023.</t>
  </si>
  <si>
    <t>Purchase Order, Delivery Notes and Invoices</t>
  </si>
  <si>
    <t>Elec 06</t>
  </si>
  <si>
    <t>Purchase of  11kV Switchgear Panels Capital Equipment</t>
  </si>
  <si>
    <t>8 x 11kV Switchgear Panels delivered</t>
  </si>
  <si>
    <t>8 x 11kV Switchgear Panels delivered by the 30th of June 2023</t>
  </si>
  <si>
    <t>Number of 11kV Switchgear Panels delivered</t>
  </si>
  <si>
    <t>Delivery of new 8 x 11kV Switchgear Panels by 30 June 2023</t>
  </si>
  <si>
    <t>Elec 07</t>
  </si>
  <si>
    <t>Purchase of Mini substations Capital Equipment</t>
  </si>
  <si>
    <t>18 Mini substations Purchased</t>
  </si>
  <si>
    <t>4 x Mini substations delivered</t>
  </si>
  <si>
    <t>4 x Mini substations delivered by the 31st of March 2023.</t>
  </si>
  <si>
    <t>Number of Mini substations delivered</t>
  </si>
  <si>
    <t>Elec 08</t>
  </si>
  <si>
    <t>Purchase of Pole Mounted Transformers Capital Equipment</t>
  </si>
  <si>
    <t>40 x Pole Mounted Transformers delivered</t>
  </si>
  <si>
    <t>25 x new Pole Mounted Transformers delivered</t>
  </si>
  <si>
    <t>25 x new Pole Mounted Transformers delivered by the 30th of June 2023</t>
  </si>
  <si>
    <t>Number of Pole Mounted Transformers Delivered</t>
  </si>
  <si>
    <t>Quotations and approval of Requisition processes  completed by the 31st of August 2022.</t>
  </si>
  <si>
    <t>5 x PMT Equipment delivered by the 31st of December 2022.</t>
  </si>
  <si>
    <t>15 x PMT Equipment delivered by the 31st of March 2023</t>
  </si>
  <si>
    <t>Elec 09</t>
  </si>
  <si>
    <t>Purchase of  Transformer Capital Equipment</t>
  </si>
  <si>
    <t>3 x Ground Mounted Transformers purchased</t>
  </si>
  <si>
    <t>Transformers delivered by the 30th of June 2023.</t>
  </si>
  <si>
    <t>4 x Transformers delivered by the 31st  of March 2023.</t>
  </si>
  <si>
    <t>Number of Transformer equipment delivered</t>
  </si>
  <si>
    <t>A/504713.BAH.A53</t>
  </si>
  <si>
    <t>2 x Transformer Equipment delivered  by the 31st of December 2022.</t>
  </si>
  <si>
    <t>Elec 10</t>
  </si>
  <si>
    <t>ELECTRIFICATION OF RURAL AREAS, FORMAL AND INFORMAL SETTLEMENTS</t>
  </si>
  <si>
    <t>Electrification of Mkondeni (SACCA) Informal Settlement</t>
  </si>
  <si>
    <t>Ward 37</t>
  </si>
  <si>
    <t xml:space="preserve">200 x House service connections completed </t>
  </si>
  <si>
    <t>200 x House service connections completed by the 30th of June 2023</t>
  </si>
  <si>
    <t>Number of house connections achieved</t>
  </si>
  <si>
    <t xml:space="preserve">I/504713.010         </t>
  </si>
  <si>
    <t>Planning and design for electrification commenced by the 31st of July 2022.</t>
  </si>
  <si>
    <t>Designs for the electrification project finalised by the 31st of August 2022</t>
  </si>
  <si>
    <t>Submission and approval of Bid Specification Report completed by the 30th of September 2022.</t>
  </si>
  <si>
    <t>Appointment of Service Providers and Generation of Purchase Orders completed by the 31st of October 2022.</t>
  </si>
  <si>
    <t>Site established and delivery of materials commenced by the 30th of November 2022.</t>
  </si>
  <si>
    <t>Excavation work for MV and LV Infrastructure commenced by the 31st of December 2022.</t>
  </si>
  <si>
    <t>Excavation work for MV and LV Infrastructure in progress by the 31st of January 2023.</t>
  </si>
  <si>
    <t>Excavation work for MV and LV Infrastructure in progress by the 28th of February 2023.</t>
  </si>
  <si>
    <t>Excavation work including planting and erection of Overhead Conductors in progress by the 31st of March 2023.</t>
  </si>
  <si>
    <t>Excavation work including planting and erection of Overhead Conductors in progress by the 30th of April 2023.</t>
  </si>
  <si>
    <t>Planting and stringing of MV, LV, 10 x Service Connections including outage in progress by the 31st of May 2023.</t>
  </si>
  <si>
    <t>Purchase order, monthly progress report, close out report</t>
  </si>
  <si>
    <t>Elec 11</t>
  </si>
  <si>
    <t>PUBLIC LIGHTING</t>
  </si>
  <si>
    <t xml:space="preserve">Installation of High Masts Lights </t>
  </si>
  <si>
    <t>Ward 1-24 &amp; 40</t>
  </si>
  <si>
    <t>20 High Mast Lights</t>
  </si>
  <si>
    <t>20 x new High Mast Lights installed</t>
  </si>
  <si>
    <t>20 x new High Mast Lights installed by the 30th of June 2023</t>
  </si>
  <si>
    <t>Number of High Masts Lights installed</t>
  </si>
  <si>
    <t>I/504713.008</t>
  </si>
  <si>
    <t>Council Resolution for Allocation for High Mast Lights per Ward obtained and generation of Purchase Order by the 31st of July 2022.</t>
  </si>
  <si>
    <t>7 x High Mast Lights including LED Fittings delivered by the 31st of August 2022.</t>
  </si>
  <si>
    <t>Construction Work for Foundations Commenced by the 31st of October 2022.</t>
  </si>
  <si>
    <t>Construction Work for Foundations in progress by the 30th of November 2022.</t>
  </si>
  <si>
    <t xml:space="preserve">Erection of 20 High Masts Lights commenced by the 31st of December 2022. </t>
  </si>
  <si>
    <t>Erection of 20 High Masts Lights  completed by the 31st of January 2023.</t>
  </si>
  <si>
    <t>Monthly Report &amp; Eskom Invoices</t>
  </si>
  <si>
    <t>Elec 12</t>
  </si>
  <si>
    <t>HILTON 33KV NETWORK UPGRADE</t>
  </si>
  <si>
    <t>Hilton Infrastructure Upgrade</t>
  </si>
  <si>
    <t>Ward 2, 40 &amp; Hilton</t>
  </si>
  <si>
    <t>5000m Hilton Infrastructure Upgraded</t>
  </si>
  <si>
    <t>Hilton Electricity Network Infrastructure Upgrade completed by the 30th of June 2023</t>
  </si>
  <si>
    <t>Meters of cable Infrastructure upgraded</t>
  </si>
  <si>
    <t>I/504713.015</t>
  </si>
  <si>
    <t>Designs and scope of works finalised and Purchase Order for 6 x 500kVA Mini substations generated by the 31st of July 2022.</t>
  </si>
  <si>
    <t>Appointment of Service Providers and Generate Purchase Orders completed by the 30th of September 2022.</t>
  </si>
  <si>
    <r>
      <t xml:space="preserve">Excavation work </t>
    </r>
    <r>
      <rPr>
        <b/>
        <sz val="26"/>
        <rFont val="Arial"/>
        <family val="2"/>
      </rPr>
      <t xml:space="preserve"> commenced by the 31st of October 2022.</t>
    </r>
  </si>
  <si>
    <r>
      <t>Excavation work</t>
    </r>
    <r>
      <rPr>
        <b/>
        <sz val="26"/>
        <rFont val="Arial"/>
        <family val="2"/>
      </rPr>
      <t xml:space="preserve"> in progress by the 30th of November 2022.</t>
    </r>
  </si>
  <si>
    <t xml:space="preserve"> Laying of 300mm 3/ Al 11kV cables commenced by the 31st of December 2022</t>
  </si>
  <si>
    <t>Laying of 300mm 3/c Al 11kV cable completed by the 31st of January 2023.</t>
  </si>
  <si>
    <r>
      <t>Construction Work  in progress</t>
    </r>
    <r>
      <rPr>
        <b/>
        <sz val="26"/>
        <rFont val="Arial"/>
        <family val="2"/>
      </rPr>
      <t xml:space="preserve"> by the 28th of February 2023.</t>
    </r>
  </si>
  <si>
    <t>6 x 500kVA Mini substations delivered by the 30th of April 2023.</t>
  </si>
  <si>
    <t>6 x 500kVA Mini substations installed by the 31st of May 2023.</t>
  </si>
  <si>
    <t>Monthly Report, Purchase Order, Delivery Notes and Invoices</t>
  </si>
  <si>
    <t>Elec 13</t>
  </si>
  <si>
    <t>Medium Voltage Network Upgrade</t>
  </si>
  <si>
    <t>Ward 23-40</t>
  </si>
  <si>
    <t>Medium Voltage cable Network Upgrade completed</t>
  </si>
  <si>
    <t>Medium Voltage cable Network Upgrade completed by the 30th of June 2023</t>
  </si>
  <si>
    <t>I/504713.016</t>
  </si>
  <si>
    <t>Designs and scope of works finalized by the 31st of July 2022.</t>
  </si>
  <si>
    <t>Submission and approval of Bid Specification Report by the 31st of August 2022.</t>
  </si>
  <si>
    <t>Appointment of Service Providers and Purchase Orders generated by the  30th of September 2022</t>
  </si>
  <si>
    <t>Excavation work and laying of cables commenced by the 31st of December 2022.</t>
  </si>
  <si>
    <t>Excavation  Work in progress by the 31st of January 2023.</t>
  </si>
  <si>
    <t>Excavation  Work  in progress by the 28th of February 2023.</t>
  </si>
  <si>
    <t>Excavation work in progress and  laying of cables commenced by the 31st of March 2023.</t>
  </si>
  <si>
    <t>Excavation work and  laying of cables in progress by the 30th of April 2023.</t>
  </si>
  <si>
    <t>Excavation work and  laying of cables in progress by the 31st of May 2023.</t>
  </si>
  <si>
    <t>Medium Voltage Network Upgrade completed by the 30th of June 2023</t>
  </si>
  <si>
    <t>Elec 14</t>
  </si>
  <si>
    <t>Mid -Block &amp; T-Joints Services Relocation</t>
  </si>
  <si>
    <t>Mid -Block &amp; T-Joints Services Relocated</t>
  </si>
  <si>
    <t>Mid -Block &amp; T-Joints Services Relocated by the 30th of June 2023.</t>
  </si>
  <si>
    <t>Meters of Mid Block  &amp; T-Joints Infrastructure Relocated</t>
  </si>
  <si>
    <t xml:space="preserve">I/504713.006         </t>
  </si>
  <si>
    <t>Elec 15</t>
  </si>
  <si>
    <t>Sweetwaters Bulk Infrastructure and Network Upgrade</t>
  </si>
  <si>
    <t>Sweetwaters Bulk Infrastructure and Network Upgrade completed</t>
  </si>
  <si>
    <t>Sweetwaters Bulk Infrastructure and Network Upgrade completed by the 30th of June 2023</t>
  </si>
  <si>
    <t>Meters of Bulk Infrastructure and Network upgraded</t>
  </si>
  <si>
    <t xml:space="preserve">I/504713.029        </t>
  </si>
  <si>
    <t>Designs and scope of works finalized and Purchase Order for 11kv Switchgear Panels generated by the 31st of July 2022.</t>
  </si>
  <si>
    <t xml:space="preserve">Excavation work and  laying of cables in progress and Construction of 11kV Switch room completed by the 31st of January 2023. </t>
  </si>
  <si>
    <t>Excavation work and laying of cables in progress by the 28th of February 2023.</t>
  </si>
  <si>
    <t>Excavation work and laying of cables in progress by the 31st of March 2023.</t>
  </si>
  <si>
    <t>Excavation work and laying of cables in progress and delivery of 11kV Switchgear commenced by the 31st of May 2022.</t>
  </si>
  <si>
    <t>Elec 16</t>
  </si>
  <si>
    <t>Mpumuza/Phayiphini Bulk Infrastructure Installation and Network Upgrade</t>
  </si>
  <si>
    <t xml:space="preserve">Ward 1, </t>
  </si>
  <si>
    <t>Mpumuza/Phayiphini Bulk Infrastructure Installation and Network Upgrade completed</t>
  </si>
  <si>
    <t>Mpumuza/Phayiphini Bulk Infrastructure Installation and Network Upgrade completed by the 30th of June 2023</t>
  </si>
  <si>
    <t xml:space="preserve">I/504713.016       </t>
  </si>
  <si>
    <t>Elec 17</t>
  </si>
  <si>
    <t>Excavation work and laying of cables in progress by the 31st of January 2023.</t>
  </si>
  <si>
    <t>Excavation work and laying of cables in progress by the 31st of May 2023.</t>
  </si>
  <si>
    <t>Elec 18</t>
  </si>
  <si>
    <t>Eastwood Primary 132kV OHL Installation and Network Upgrade</t>
  </si>
  <si>
    <t>Ward 34, 38</t>
  </si>
  <si>
    <t xml:space="preserve">Eastwood 132kV OHL Installed and Substation Network Upgraded </t>
  </si>
  <si>
    <t>Commissioning of Eastwood 132/11kV Primary Substation including 132kV Overhead Lines</t>
  </si>
  <si>
    <t>Commissioning of Eastwood 132/11kV Primary Substation including 132kV Overhead Lines by the 31st of December 2022.</t>
  </si>
  <si>
    <t>Meters of 132kV OHL Installed and 132/11kV Substation Upgraded</t>
  </si>
  <si>
    <t xml:space="preserve">I/504713.001 </t>
  </si>
  <si>
    <t>Supply Chain Management Processes for the appointment of a service provider finalized by the 31st of July 2022.</t>
  </si>
  <si>
    <t>Appointment of Service Provider and Generate Purchase Orders and site establishment by the 31st of August 2022.</t>
  </si>
  <si>
    <t>Delivery of Materials and Construction work commenced by the 30th of September 2022.</t>
  </si>
  <si>
    <t>Construction work completed by the 30th of November 2022.</t>
  </si>
  <si>
    <t>Elec 19</t>
  </si>
  <si>
    <t>Hesketh Primary Network Upgrade</t>
  </si>
  <si>
    <t>Ward 35 &amp; 37</t>
  </si>
  <si>
    <t>Hesketh Primary Network Upgrade completed</t>
  </si>
  <si>
    <t>Hesketh Primary Network Upgrade completed by the 30th of June 2023</t>
  </si>
  <si>
    <t>Hesketh Primary Network Upgraded</t>
  </si>
  <si>
    <t xml:space="preserve">I/504713.010     </t>
  </si>
  <si>
    <t>Removal of Old 11kV Switchgear and Installation of 11kV Switchgear  commenced by the 30th of April 2023.</t>
  </si>
  <si>
    <t>Removal of Old 11kV Switchgear and Installation of 11kV Switchgear  completed by the 31st of May 2023.</t>
  </si>
  <si>
    <t>Hesketh Primary Network Upgrade completed by the 30th of June 2023.</t>
  </si>
  <si>
    <t>Elec 20</t>
  </si>
  <si>
    <t>Retief Primary Substation Network Upgrade</t>
  </si>
  <si>
    <t>Ward 25, 32,</t>
  </si>
  <si>
    <t>Retief Primary Substation Upgrade completed</t>
  </si>
  <si>
    <t>Retief Primary Substation Upgrade completed by the 30th of April 2023.</t>
  </si>
  <si>
    <t>Retief Primary Network Upgraded</t>
  </si>
  <si>
    <t xml:space="preserve">I/504713.017      </t>
  </si>
  <si>
    <t>Construction Work commenced by the 31st of January 2023.</t>
  </si>
  <si>
    <t>Construction Work  in progress by the 28th of February 2023.</t>
  </si>
  <si>
    <t>Construction Work  completed by the 31st of March 2023.</t>
  </si>
  <si>
    <t>Elec 21</t>
  </si>
  <si>
    <t>Masons 132/11kV Primary Substation Upgrade</t>
  </si>
  <si>
    <t>Ward 13, 23, 24</t>
  </si>
  <si>
    <t>Masons 132/11kV Primary Substation Upgrade achieved</t>
  </si>
  <si>
    <t>Meters of 11kV Cable upgraded and Masons Substation Upgrade Design achieved</t>
  </si>
  <si>
    <t>Masons 132/11kV Primary Substation Upgrade completed by the 30th of June 2023</t>
  </si>
  <si>
    <t xml:space="preserve">I/504713.034         </t>
  </si>
  <si>
    <t>Purchase Order for 11kV Switchgear for 3 x Substations generated by the 31st of July 2022.</t>
  </si>
  <si>
    <t>BID Spec Report Prepared by the 31st of August 2022</t>
  </si>
  <si>
    <t>Appointment of Service Providers for provision of the 630mm 1/C Al cable network by the 30th of September 2022</t>
  </si>
  <si>
    <t>Delivery of 11kV Switchgear for 3 x Substations  and excavation work for 11kv cable network upgrade commenced by the 31st of October 2022.</t>
  </si>
  <si>
    <t>Excavation work for the installation of 11kV cable network upgrade in progress and the Construction of 11kV Substation Building commenced by the  30th of November 2022.</t>
  </si>
  <si>
    <t>Excavation work for the installation of 11kV cable network upgrade  in progress and Laying of 11kV cables network commenced by the 31st of December 2022.</t>
  </si>
  <si>
    <t>Excavation work for the installation of 11kV cable network upgrade  in progress and Laying of 11kV cables network commenced by the 31st of January 2023.</t>
  </si>
  <si>
    <t>Excavation work for the installation of 11kV cable network upgrade  in progress and Laying of 11kV cables network commenced by the 28th of February 2023.</t>
  </si>
  <si>
    <t>Excavation work and laying for the installation of 11kV cable network upgrade in progress and the Construction of 11kV Substation Building completed by the 31st of March 2023.</t>
  </si>
  <si>
    <t xml:space="preserve">Excavation work and laying for the installation of 11kV cable network upgrade in progress and the installation of 3 x 11kV Switchgear Commenced by the 30th of April 2023. </t>
  </si>
  <si>
    <t>Excavation work and laying for the installation of 11kV cable network upgrade and the installation of 3 x 11kV Switchgear is in progress by the 31st of May 2023.</t>
  </si>
  <si>
    <t>Masons 132/11kV Primary Substation Upgrade completed by the 30th of June 2023.</t>
  </si>
  <si>
    <t>Elec 22</t>
  </si>
  <si>
    <t>Phayiphini Infills</t>
  </si>
  <si>
    <t>Ward 1,2,40</t>
  </si>
  <si>
    <t>200 x House service connections completed</t>
  </si>
  <si>
    <t>200 x House Service Connections completed by the 28th of February 2023.</t>
  </si>
  <si>
    <t>Number of Households connections completed</t>
  </si>
  <si>
    <t>I/504713.038</t>
  </si>
  <si>
    <t>Designs for the electrification project completed by the 31st of July 2022.</t>
  </si>
  <si>
    <t>Appointment of Service Providers and Generate Purchase Orders by the 31st of August 2022</t>
  </si>
  <si>
    <t>Excavation work for MV and LV Infrastructure commenced by the 31st of October 2022.</t>
  </si>
  <si>
    <t>Excavation work in progress for MV and LV Infrastructure and 50 x House Service Connections completed by the 30th of November 2022.</t>
  </si>
  <si>
    <t>Excavation work in progress for MV and LV Infrastructure and 150 x House Service Connections completed by the 31st of December 2022.</t>
  </si>
  <si>
    <t>Elec 23</t>
  </si>
  <si>
    <t>Purchase of Switchgear Panels Capital Equipment</t>
  </si>
  <si>
    <t>Admin4</t>
  </si>
  <si>
    <t>04 x new Switchgear Panels delivered</t>
  </si>
  <si>
    <t>04 x new Switchgear Panels delivered by the 30th of June 2023</t>
  </si>
  <si>
    <t>Number of Switchgear Panels delivered</t>
  </si>
  <si>
    <t>A/504713.JZA.A60</t>
  </si>
  <si>
    <t>Quotations and approval of Requisition processes including Expenditure Committee Approvals completed by the 31st of August 2022.</t>
  </si>
  <si>
    <t>Purchase Orders generated by the 30th of September 2022.</t>
  </si>
  <si>
    <t>Delivery Of Equipment Commenced by the 31st of December 2022.</t>
  </si>
  <si>
    <t>02 x new Switchgear Panels delivered by the 31st of March 2023.</t>
  </si>
  <si>
    <t>Elec 24</t>
  </si>
  <si>
    <t>15 x new Transformers delivered by the 30th of June 2023</t>
  </si>
  <si>
    <t>5 x Transformer Equipment delivered by the 31st of March 2023</t>
  </si>
  <si>
    <t>10 x Transformer Equipment delivered by the 31st of May 2023.</t>
  </si>
  <si>
    <t>Elec 25</t>
  </si>
  <si>
    <t>Purchase of  Mini substation Capital Equipment</t>
  </si>
  <si>
    <t>18 Minisubstations Purchased</t>
  </si>
  <si>
    <t>20 x Mini substations delivered by the 30th of June 2023</t>
  </si>
  <si>
    <t>Number of Minisubstations delivered</t>
  </si>
  <si>
    <t>Quotations and approval of Requisition processes including Expenditure Committee Approvals completed by the 31st of October 2022.</t>
  </si>
  <si>
    <t>5 x Mini substations Equipment delivered by the 31st of March 2023.</t>
  </si>
  <si>
    <t>10 x Mini substations delivered by the 31st of May 2023.</t>
  </si>
  <si>
    <t>Elec 26</t>
  </si>
  <si>
    <t>Substations Maintenance and repairs</t>
  </si>
  <si>
    <t>5 x Substations Maintained and Upgraded</t>
  </si>
  <si>
    <t>5 x Substations Maintained and Upgraded by the 30th of June 2023</t>
  </si>
  <si>
    <t>Number of Substations Maintained and Upgraded</t>
  </si>
  <si>
    <t xml:space="preserve">Substaion inspection with service providers conducted and quotation requested by the 31st of July 2022. </t>
  </si>
  <si>
    <t>Quotations received and  purchase order created by the 31st of August 2022.</t>
  </si>
  <si>
    <t>4 x Substation Maintenance completed by the 31st of March 2023.</t>
  </si>
  <si>
    <t>Check sheets, job cards, purchase orders and maintenance report</t>
  </si>
  <si>
    <t>Elec 27</t>
  </si>
  <si>
    <t>Pole change</t>
  </si>
  <si>
    <t xml:space="preserve">300 x Poles Maintained and Upgraded </t>
  </si>
  <si>
    <t>300 x Poles Maintained and upgraded by the 30th of June 2023</t>
  </si>
  <si>
    <t xml:space="preserve">Number of Poles Maintained and Upgraded </t>
  </si>
  <si>
    <t>M/504710.JAH</t>
  </si>
  <si>
    <t>Quantify Material required (BOQ) and assign work to service providers by the 31st of July 2022.</t>
  </si>
  <si>
    <t>Quotations and purchase orders created by the 31st of August 2022.</t>
  </si>
  <si>
    <t>Purchase order issued and maintenance commenced by the 30th of September 2022.</t>
  </si>
  <si>
    <t>Maintenance and upgrade of Poles in progress by the 31st of October 2022.</t>
  </si>
  <si>
    <t>150 x poles maintained and upgraded by the 31st of December 2022</t>
  </si>
  <si>
    <t>225 x poles maintained and upgraded by the 31st of March 2023.</t>
  </si>
  <si>
    <t>Job cards, POS and monthly reports</t>
  </si>
  <si>
    <t>Elec 28</t>
  </si>
  <si>
    <t>Overhead Lines Maintenance and repairs</t>
  </si>
  <si>
    <t xml:space="preserve">100km x Overhead lines Maintained and upgraded </t>
  </si>
  <si>
    <t>100km x Overhead lines Maintained and upgraded by the 30th of June 2023</t>
  </si>
  <si>
    <t>Kilometres of Overhead lines Maintained and upgraded</t>
  </si>
  <si>
    <t>Maintenance and upgrading of overhead lines in progress by the 31st of October 2022.</t>
  </si>
  <si>
    <t>50km x Maintenance and upgrading ocompleted by the 31st of December 2022.</t>
  </si>
  <si>
    <t xml:space="preserve"> 75km x Maintenance and upgrading of overhead lines completed by the 31st of March 2023 </t>
  </si>
  <si>
    <t>Elec 29</t>
  </si>
  <si>
    <t xml:space="preserve">Streelight and high mast maintenance and repairs </t>
  </si>
  <si>
    <t xml:space="preserve">100 x streetlights maintained and upgraded </t>
  </si>
  <si>
    <t>100 x streetlights maintained and upgraded by the 30th of June 2023.</t>
  </si>
  <si>
    <t>Number of street lights maintained and upgraded</t>
  </si>
  <si>
    <t>M/5703JAH0</t>
  </si>
  <si>
    <t xml:space="preserve">Quantify material required (BOQ) completed by the 31st of July 2022. </t>
  </si>
  <si>
    <t>Quotations requested  and PO created by the 31st of August 2022.</t>
  </si>
  <si>
    <t>Maintenance and upgrading of Streetlights in progress by the 31st of October 2022.</t>
  </si>
  <si>
    <t>Maintenance and upgrading of Streetlights in progress by the 30th of November 2022.</t>
  </si>
  <si>
    <t>25 x street lights maintained and upgraded by the 31st of December 2022.</t>
  </si>
  <si>
    <t>Maintenance and upgrading of Streetlights in progress by the 31st of January 2023.</t>
  </si>
  <si>
    <t>Maintenance and upgrading of Streetlights in progress by the 28th of February 2023.</t>
  </si>
  <si>
    <t>50 x street lights maintained and upgraded by the 31st of March 2023.</t>
  </si>
  <si>
    <t>Maintenance and upgrading of Streetlights in progress by the 30th of April 2023.</t>
  </si>
  <si>
    <t>Maintenance and upgrading of Streetlights in progress by the 31st of May 2023.</t>
  </si>
  <si>
    <t>COMMUNITY SERVICES SDBIP - 2022 / 2023</t>
  </si>
  <si>
    <t xml:space="preserve">COMMUNITY SERVICES SDBIP - 2022 / 2023 </t>
  </si>
  <si>
    <t>INFRASTRUCTURE SERVICES SDBIP - 2022 / 2023</t>
  </si>
  <si>
    <t>ELECTRICITY SUPPLY SERVICES SDBIP - 2022 / 2023</t>
  </si>
  <si>
    <t>SUSTAIANABLE DEVELOPMENT &amp; CITY ENTERPRISES  SDBIP - 2022 / 2023</t>
  </si>
  <si>
    <t>SDBIP HIGH LEVEL &amp; DEPARTMENTAL - 2022 / 2023</t>
  </si>
  <si>
    <t>NATIONAL KEY PERFORMANCE AREA &amp; OUTCOME 9</t>
  </si>
  <si>
    <t>RESPONSIBLE MANAGERS</t>
  </si>
  <si>
    <t>UNIT MEASURE</t>
  </si>
  <si>
    <t xml:space="preserve">ANNUAL </t>
  </si>
  <si>
    <t>A2</t>
  </si>
  <si>
    <t>RPI 01</t>
  </si>
  <si>
    <t>NKPA 1 - MUNICIPAL TRANSFORMATION AND ORGANIZATIONAL DEVELOPMENT</t>
  </si>
  <si>
    <t>GM: CORPORATE SERVICES / SM: HUMAN RESOURCES</t>
  </si>
  <si>
    <t>Workplace skills development</t>
  </si>
  <si>
    <t>Budget spent on Work Skills Plan</t>
  </si>
  <si>
    <t>12 x Reports prepared &amp; submitted to SMC on the budget spent on the implementation of the Workplace Skills Plan in the 22/23 FY by the 30th of June 2022</t>
  </si>
  <si>
    <t>12 x Reports prepared &amp; submitted to SMC on the budget spent on the implementation of the Workplace Skills Plan</t>
  </si>
  <si>
    <t xml:space="preserve">12 x Reports prepared &amp; submitted </t>
  </si>
  <si>
    <t>12 x Reports prepared &amp; submitted to SMC on the budget spent on the implementation of the Workplace Skills Plan in the 22/23 FY by the 30th of June 2023</t>
  </si>
  <si>
    <t xml:space="preserve">Number of Reports </t>
  </si>
  <si>
    <t xml:space="preserve">1 x Report prepared &amp; submitted to SMC on the budget spent on the implementation of the Workplace Skills Plan in the 22/23 FY by the 31st of July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Final 21/22 Report
</t>
  </si>
  <si>
    <t>2 x Report prepared &amp; submitted to SMC on the budget spent on the implementation of the Workplace Skills Plan in the 22/23 FY by the 31st August 2022
Final 21/22 Report and July 2022 Report</t>
  </si>
  <si>
    <t>3 x Reports prepared &amp; submitted to SMC on the budget spent on the implementation of the Workplace Skills Plan in the 22/23 FY by the 30th of September 2022
21/22 Final Report , July 2022 &amp; August 2022 reports</t>
  </si>
  <si>
    <t>4 x Reports prepared &amp; submitted to SMC on the budget spent on the implementation of the Workplace Skills Plan in the 22/23 FY by the 31st of October 2022
21/22 Final Report , July 2022 , August 2022 &amp; September 2022 reports</t>
  </si>
  <si>
    <t>5 x Reports prepared &amp; submitted to SMC on the budget spent on the implementation of the Workplace Skills Plan in the 22/23 FY by the 30th of November 2022
21/22 Final Report , July 2022 , August 2022 , September 2022, October 2022 reports</t>
  </si>
  <si>
    <t>6 x Reports prepared &amp; submitted to SMC on the budget spent on the implementation of the Workplace Skills Plan in the 22/23 FY by the 31st of December 2022
21/22 Final Report , July 2022 , August 2022 , September 2022, October 2022, November 2022 reports</t>
  </si>
  <si>
    <t>7 x Reports prepared &amp; submitted to SMC on the budget spent on the implementation of the Workplace Skills Plan in the 22/23 FY by the 31st of January 2023
21/22 Final Report , July 2022 , August 2022 , September 2022, October 2022, November 2022, December 2022 reports</t>
  </si>
  <si>
    <t>8 x Reports prepared &amp; submitted to SMC on the budget spent on the implementation of the Workplace Skills Plan in the 22/23 FY by the 28th of February 2023
21/22 Final Report , July 2022 , August 2022 , September 2022, October 2022, November 2022, December 2022, January 2023 reports</t>
  </si>
  <si>
    <t>9 x Reports prepared &amp; submitted to SMC on the budget spent on the implementation of the Workplace Skills Plan in the 22/23 FY by the 31st of March 2023
21/22 Final Report , July 2022 , August 2022 , September 2022, October 2022, November 2022, December 2022, January 2023, February 2023 reports</t>
  </si>
  <si>
    <t>10 x Reports prepared &amp; submitted to SMC on the budget spent on the implementation of the Workplace Skills Plan in the 22/23 FY by the 30th of April 2023
21/22 Final Report , July 2022 , August 2022 , September 2022, October 2022, November 2022, December 2022, January 2023, February 2023, March 2023 reports</t>
  </si>
  <si>
    <t>11 x Reports prepared &amp; submitted to SMC on the budget spent on the implementation of the Workplace Skills Plan in the 22/23 FY by the 31st of May 2023
21/22 Final Report , July 2022 , August 2022 , September 2022, October 2022, November 2022, December 2022, January 2023, February 2023, March 2023, April 2023 reports</t>
  </si>
  <si>
    <t>12 x Reports prepared &amp; submitted to SMC on the budget spent on the implementation of the Workplace Skills Plan in the 22/23 FY by the 30th of June 2023
21/22 Final Report , July 2022 , August 2022 , September 2022, October 2022, November 2022, December 2022, January 2023, February 2023, March 2023, April 2023, May 2023 reports</t>
  </si>
  <si>
    <t>12 x Report, Workplace Skills plan</t>
  </si>
  <si>
    <t>RPI 02</t>
  </si>
  <si>
    <t>Employment equity</t>
  </si>
  <si>
    <t>Number of people from employment equity target groups employed in the three highest levels of management</t>
  </si>
  <si>
    <t>1 x post of Senior Manager: Revenue Management filled as per the employment Equity plan for Msunduzi Municipality in the 21/22 FY by the 30th of June 2022</t>
  </si>
  <si>
    <t>3 x Top Management Positions filled (City Manager, General Manager: ESS &amp; General Manager: ISF)</t>
  </si>
  <si>
    <t xml:space="preserve">3 x Top Management Positions filled </t>
  </si>
  <si>
    <t>3 x Top Management Positions filled (City Manager, General Manager: ESS &amp; General Manager: ISF) by the 31st of December 2022</t>
  </si>
  <si>
    <t>Number Top Management Positions filled</t>
  </si>
  <si>
    <t>2 x Top Management Positions filled (City Manager &amp; General Manager: ESS) by the 30th of September 2022</t>
  </si>
  <si>
    <t>RPI 03</t>
  </si>
  <si>
    <t xml:space="preserve">NKPA 2 - BASIC SERVICE DELIVERY </t>
  </si>
  <si>
    <t>GM: INFRASTRUCTURE / SM: WATER &amp; SANITATION</t>
  </si>
  <si>
    <t>Improved access to basic services</t>
  </si>
  <si>
    <t>Number of households with access to potable (drinkable) water</t>
  </si>
  <si>
    <t>Various, as this is Application Driven</t>
  </si>
  <si>
    <t>Percentage of households with access to basic level of water</t>
  </si>
  <si>
    <t xml:space="preserve">Percentage of households with access to water </t>
  </si>
  <si>
    <t>RPI 04</t>
  </si>
  <si>
    <t>Number of households with access to sanitation</t>
  </si>
  <si>
    <t>Application Driven, Basic Sanitation Program</t>
  </si>
  <si>
    <t>Percentage of households with access to basic level of sanitation</t>
  </si>
  <si>
    <t>Percentage of households with sanitation</t>
  </si>
  <si>
    <t>RPI 05</t>
  </si>
  <si>
    <t>GM: INFRASTRUCTURE / SM: ELECTRICITY</t>
  </si>
  <si>
    <t>Number of households with access to electricity</t>
  </si>
  <si>
    <t>1,2,13,18,23,24,25,26,27,28,29,30,31,32,33,34,35,36,37,38</t>
  </si>
  <si>
    <t>Percentage of households with access to basic level of Electricity</t>
  </si>
  <si>
    <t xml:space="preserve">Percentage of households with Electricity </t>
  </si>
  <si>
    <t>RPI 06</t>
  </si>
  <si>
    <t>GM: COMMUNITY SERVICES / SM: WASTE MANAGEMENT</t>
  </si>
  <si>
    <t xml:space="preserve">SMME's Refuse Collection </t>
  </si>
  <si>
    <t xml:space="preserve">10 to 38 </t>
  </si>
  <si>
    <t>RPI 07</t>
  </si>
  <si>
    <t>CFO / SM: REVENUE MANAGEMENT</t>
  </si>
  <si>
    <t xml:space="preserve">Improved access to Free Basic Services  </t>
  </si>
  <si>
    <t>Number of households earning less than R3500 per month (application based) with access to free basic services</t>
  </si>
  <si>
    <t>All Wards (application based)</t>
  </si>
  <si>
    <t xml:space="preserve">6000 households earning less than R3500 per month (application based) provided with access to free basic services </t>
  </si>
  <si>
    <t>6000 households earning less than R3500 per month</t>
  </si>
  <si>
    <t>6000 households earning less than R3500 per month (application based) provided with access to free basic services</t>
  </si>
  <si>
    <t xml:space="preserve">Number of households  </t>
  </si>
  <si>
    <t>D3</t>
  </si>
  <si>
    <t>RPI 08</t>
  </si>
  <si>
    <t>CFO / SM: BUDGET PLANNING, IMPLEMENTATION &amp; MONITORING</t>
  </si>
  <si>
    <t>Improved Audit Opinion</t>
  </si>
  <si>
    <t>Percentage of a municipality's YTD capital budget actually spent on capital projects identified in the IDP</t>
  </si>
  <si>
    <t>D1</t>
  </si>
  <si>
    <t>RPI 09</t>
  </si>
  <si>
    <t xml:space="preserve">CFO / SM: FINANCIAL GOVERNANCE &amp; PERFORMANCE MANAGEMENT </t>
  </si>
  <si>
    <t>8% achieved in 2019-20</t>
  </si>
  <si>
    <t>Financial viability in terms of debt coverage achieved. (Ratio: ( Short Term Borrowings+ Bank Overdraft + Short Term Lease  + Long term borrowing + Long Term Lease) / (Total Operating Revenue - Operational Conditional Grants) x 100)</t>
  </si>
  <si>
    <t>45%
(as per MFMA Circular 71)</t>
  </si>
  <si>
    <t>RPI 10</t>
  </si>
  <si>
    <t>Financial viability in terms of cash coverage</t>
  </si>
  <si>
    <t>Financial viability in terms of cash coverage achieved. (Ratio: Available cash plus investments divided by monthly fixed operating expenditure)</t>
  </si>
  <si>
    <t>RPI 11</t>
  </si>
  <si>
    <t>Financial viability in terms of outstanding service debtors to revenue</t>
  </si>
  <si>
    <t>Financial viability in terms of outstanding service debtors to revenue achieved. (Ratio: Outstanding service debtors divided by annual revenue actually received for services)</t>
  </si>
  <si>
    <t>RPI 12</t>
  </si>
  <si>
    <t>GM: SUSTAINABLE DEVELOPMENT &amp; CITY ENTITIES / SM: DEVELOPMENT SERVICES</t>
  </si>
  <si>
    <t>Community Work programme implemented and cooperatives supported</t>
  </si>
  <si>
    <t>Number of work opportunities created through LED development initiatives including Capital Projects</t>
  </si>
  <si>
    <t>4,5,6,7,8,9,11,13,14,15,16,17,18,20,2,22, 23, 29,31,32,33,35&amp; 39</t>
  </si>
  <si>
    <t>1000 x work opportunities created through LED development initiatives including Capital Projects by the 30th of June 2022</t>
  </si>
  <si>
    <t>1000 x work opportunities created through LED development initiatives including Capital Projects</t>
  </si>
  <si>
    <t xml:space="preserve">1000 x work opportunities created </t>
  </si>
  <si>
    <t>1000 x work opportunities created through LED development initiatives including Capital Projects by the 30th of June 2023</t>
  </si>
  <si>
    <t xml:space="preserve">Number of work opportunities </t>
  </si>
  <si>
    <t>250 x work opportunities created through LED development initiatives including Capital Projects by the 30th of September 2022</t>
  </si>
  <si>
    <t>500 x work opportunities created through LED development initiatives including Capital Projects by the 31st of December 2022</t>
  </si>
  <si>
    <t>750 x work opportunities created through LED development initiatives including Capital Projects by the 31st of March 2023</t>
  </si>
  <si>
    <t>1000 x work opportunities created through LED development initiatives including Capital Projects by the 30th June 2023</t>
  </si>
  <si>
    <t>CWP Report</t>
  </si>
  <si>
    <t xml:space="preserve">6 000 indigent customers registered to receive the free basic services </t>
  </si>
  <si>
    <t xml:space="preserve">1 000 indigent customers registered to receive the free basic services by  the 30th of July 2022
</t>
  </si>
  <si>
    <t xml:space="preserve">2 000 indigent customers registered to receive the free basic services by the 30th of August 2022
</t>
  </si>
  <si>
    <t xml:space="preserve">3 000 indigent customers registered to receive the free basic services by the 30th September 2022
</t>
  </si>
  <si>
    <t xml:space="preserve">3200 indigent customers registered to receive the free basic services by 31st October 2022
</t>
  </si>
  <si>
    <t xml:space="preserve">3500 indigent customers registered to receive the free basic services by 30th November 2022
</t>
  </si>
  <si>
    <t xml:space="preserve">4 000 indigent customers registered to receive the free basic services by the  30th December 2022
</t>
  </si>
  <si>
    <t xml:space="preserve">5 200 indigent customers registered to receive the free basic services by 30th April 2023
</t>
  </si>
  <si>
    <t xml:space="preserve">5 500 indigent customers registered to receive the free basic services by 31st May  2023
</t>
  </si>
  <si>
    <t xml:space="preserve">6 000 indigent customers registered to receive the free basic services by the 30th June 2023
</t>
  </si>
  <si>
    <t xml:space="preserve">Register of indigent customers
</t>
  </si>
  <si>
    <t xml:space="preserve">Capex monthly report </t>
  </si>
  <si>
    <t xml:space="preserve">Financial viability in terms of debt coverage; i.e Debt/Revenue. </t>
  </si>
  <si>
    <t>Monitoring</t>
  </si>
  <si>
    <t>0,45 x Financial viability in terms of debt coverage achieved. (Ratio: ( Short Term Borrowings+ Bank Overdraft + Short Term Lease  + Long term borrowing + Long Term Lease) / (Total Operating Revenue - Operational Conditional Grants) x 100)</t>
  </si>
  <si>
    <t>Financial statements, Financial Ratios Report and S71 Reports</t>
  </si>
  <si>
    <t>1-3 months x Financial viability in terms of cash coverage achieved. (Ratio: Available cash plus investments divided by monthly fixed operating expenditure)</t>
  </si>
  <si>
    <t>&lt;100% x Financial viability in terms of outstanding service debtors to revenue achieved. (Ratio: Outstanding service debtors divided by annual revenue actually received for services)</t>
  </si>
  <si>
    <t>&lt; 100% x Financial viability in terms of outstanding service debtors to revenue achieved. (Ratio: Outstanding service debtors divided by annual revenue actually received for services)</t>
  </si>
  <si>
    <t>100% x Financial viability in terms of outstanding service debtors to revenue achieved. (Ratio: Outstanding service debtors divided by annual revenue actually received for services)</t>
  </si>
  <si>
    <t>Financial statements, and S71 Reports</t>
  </si>
  <si>
    <t xml:space="preserve">93.06% of households with access to basic level of water by the 30th of June 2023.
(Number of planned connections vs number of completed connections)
</t>
  </si>
  <si>
    <t>55.68 of households with access to basic level of sanitation by the 30th June 2023
(Number of planned connections vs number of completed connections)</t>
  </si>
  <si>
    <t>75% of households with access to basic level of Electricity in the Msunduzi and Eskom areas by the 30th of June 2023
(Number of planned connections vs number of completed connections)</t>
  </si>
  <si>
    <t>Monthly report and Memos</t>
  </si>
  <si>
    <t xml:space="preserve">4 200 indigent customers registered to receive the free basic services by the 30th of January 2023
</t>
  </si>
  <si>
    <t xml:space="preserve">4 500 indigent customers registered to receive the free basic services by the 28th February 2023
</t>
  </si>
  <si>
    <t xml:space="preserve">4 900 indigent customers registered to receive the free basic services by the 28th February 2023
</t>
  </si>
  <si>
    <t xml:space="preserve">25% of the municipality's YTD capital budget actually spent on capital projects identified in the IDP (Percentage : Total spending on capital projects divided by YTD capital budget x 100)  by the 30th September 2022
</t>
  </si>
  <si>
    <t>50% of the municipality's YTD capital budget actually spent on capital projects identified in the IDP (Percentage : Total spending on capital projects divided by YTD capital budget x 100) by the 30th of December 2022</t>
  </si>
  <si>
    <t>75% of the municipality's YTD capital budget actually spent on capital projects identified in the IDP (Percentage : Total spending on capital projects divided by YTD capital budget x 100) by the 31st of March 2023</t>
  </si>
  <si>
    <t xml:space="preserve">100%of the municipality's YTD capital budget actually spent on capital projects identified in the IDP (Percentage : Total spending on capital projects divided by YTD capital budget x 100) by the 30th June 2023
</t>
  </si>
  <si>
    <t xml:space="preserve">0,45 x Financial viability in terms of debt coverage achieved. (Ratio: ( Short Term Borrowings+ Bank Overdraft + Short Term Lease  + Long term borrowing + Long Term Lease) / (Total Operating Revenue - Operational Conditional Grants) x 100)  by the 30th September 2022
</t>
  </si>
  <si>
    <t>0,45 x Financial viability in terms of debt coverage achieved. (Ratio: ( Short Term Borrowings+ Bank Overdraft + Short Term Lease  + Long term borrowing + Long Term Lease) / (Total Operating Revenue - Operational Conditional Grants) x 100) by the 30th of December 2022</t>
  </si>
  <si>
    <t>0,45 x Financial viability in terms of debt coverage achieved. (Ratio: ( Short Term Borrowings+ Bank Overdraft + Short Term Lease  + Long term borrowing + Long Term Lease) / (Total Operating Revenue - Operational Conditional Grants) x 100) by the 31st of March 2023</t>
  </si>
  <si>
    <t xml:space="preserve">0,45 x Financial viability in terms of debt coverage achieved. (Ratio: ( Short Term Borrowings+ Bank Overdraft + Short Term Lease  + Long term borrowing + Long Term Lease) / (Total Operating Revenue - Operational Conditional Grants) x 100) by the 30th June 2023
</t>
  </si>
  <si>
    <t xml:space="preserve">1-3 months x Financial viability in terms of cash coverage achieved. (Ratio: Available cash plus investments divided by monthly fixed operating expenditure)  by the 30th of September 2022
</t>
  </si>
  <si>
    <t>1-3 months x Financial viability in terms of cash coverage achieved. (Ratio: Available cash plus investments divided by monthly fixed operating expenditure) by the 30th of December 2022</t>
  </si>
  <si>
    <t>1-3 months x Financial viability in terms of cash coverage achieved. (Ratio: Available cash plus investments divided by monthly fixed operating expenditure) by the 31st of March 2023</t>
  </si>
  <si>
    <t xml:space="preserve">1-3 months x Financial viability in terms of cash coverage achieved. (Ratio: Available cash plus investments divided by monthly fixed operating expenditure) by the 30th June 2023
</t>
  </si>
  <si>
    <t xml:space="preserve">100% x Financial viability in terms of outstanding service debtors to revenue achieved. (Ratio: Outstanding service debtors divided by annual revenue actually received for services)  by the 30th of September 2022
</t>
  </si>
  <si>
    <t>100% x Financial viability in terms of outstanding service debtors to revenue achieved. (Ratio: Outstanding service debtors divided by annual revenue actually received for services) by the 30th of December 2022</t>
  </si>
  <si>
    <t>100% x Financial viability in terms of outstanding service debtors to revenue achieved. (Ratio: Outstanding service debtors divided by annual revenue actually received for services) by the 31st of March 2023</t>
  </si>
  <si>
    <t xml:space="preserve">100% x Financial viability in terms of outstanding service debtors to revenue achieved. (Ratio: Outstanding service debtors divided by annual revenue actually received for services) by the 30th June 2023
</t>
  </si>
  <si>
    <t>Percentage spent</t>
  </si>
  <si>
    <t>120 000 households with access to weekly refuse removal</t>
  </si>
  <si>
    <t xml:space="preserve">Number of households </t>
  </si>
  <si>
    <t>137 000 x  households provided with access to weekly Refuse Removal by the 30th of June 2023</t>
  </si>
  <si>
    <t xml:space="preserve">35 x New Water connections completed (Application Driven) by the 31st of May 2022
(93.02% of households with access to potable drinking water)
</t>
  </si>
  <si>
    <t>12 x New consumers have access to sanitation by the 31st of May 2022
55,66% of households with access to sanitation</t>
  </si>
  <si>
    <t>85% of households with access to basic level of Electricity in the Msunduzi and Eskom areas</t>
  </si>
  <si>
    <t>100%of the municipality's YTD capital budget actually spent on capital projects identified in the IDP (Percentage : Total spending on capital projects divided by YTD capital budget x 100) by the 30th June 2023</t>
  </si>
  <si>
    <t xml:space="preserve">100%of the municipality's YTD capital budget actually spent on capital projects identified in the IDP (Percentage : Total spending on capital projects divided by YTD capital budget x 100) </t>
  </si>
  <si>
    <t xml:space="preserve">100%of the municipality's YTD capital budget actually spent on capital projects identified in the IDP </t>
  </si>
  <si>
    <t xml:space="preserve">Financial viability in terms of cash coverage achieved. </t>
  </si>
  <si>
    <t>1-3 months x Financial viability in terms of cash coverage achieved. (Ratio: Available cash plus investments divided by monthly fixed operating expenditure) by the 30th June 2023</t>
  </si>
  <si>
    <t xml:space="preserve">Financial viability in terms of outstanding service debtors to revenue achieved. </t>
  </si>
  <si>
    <t xml:space="preserve">Financial viability in terms of debt coverage achieved. (Ratio: </t>
  </si>
  <si>
    <t>Completion of roof work for Madiba community hall in Ward 34 by the 30th of November 2022</t>
  </si>
  <si>
    <t>Completion of roof work for Madiba community hall in Ward 34</t>
  </si>
  <si>
    <t xml:space="preserve">Final Housing Sector Plan submitted to Full Council </t>
  </si>
  <si>
    <t>Final Housing Sector Plan submitted to Full Council for approval by the 30th June 2023</t>
  </si>
  <si>
    <t>Final Inception Report and Communication Plan submitted to SMC for approval by the 30th of September 2022</t>
  </si>
  <si>
    <t>Final Status Quo Report submitted to SMC for approval by the 31st of December 2022</t>
  </si>
  <si>
    <t>Synthesis of Issues Report submitted to SMC for approval by the 31st of March 2023</t>
  </si>
  <si>
    <t>Final Housing Sector Plan &amp; SMC Reports</t>
  </si>
  <si>
    <t>Final Inception Report and Communication Plan prepared and submitted to the Municipality and SMC for approval by the 31st of July 2018</t>
  </si>
  <si>
    <t>Final Status Quo Report submmited to SMC for approval by the 30th of September 2018</t>
  </si>
  <si>
    <t>Submission of Synthesis of Issues and Vision Concept Report to SMC for approval by the 30th of November 2018</t>
  </si>
  <si>
    <t>Final Housing Sector Plan submitted to Full Council for approval by the 31st March 2019</t>
  </si>
  <si>
    <t>137 000 x  households provided with access to weekly Refuse Removal by 31 March 2023</t>
  </si>
  <si>
    <t>137 000 x  households provided with access to weekly Refuse Removal by 31 December 2022</t>
  </si>
  <si>
    <t>137 000 x  households provided with access to weekly Refuse Removal by 310September 2022</t>
  </si>
  <si>
    <t>137 000 x  households provided with access to weekly Refuse Removal  by 31 July 2022</t>
  </si>
  <si>
    <t>137 000 x  households provided with access to weekly Refuse Removal  by 30 August 2022</t>
  </si>
  <si>
    <t>137 000 x  households provided with access to weekly Refuse Removal  by 31 October 2022</t>
  </si>
  <si>
    <t>137 000 x  households provided with access to weekly Refuse Removal  by 30 November 2022</t>
  </si>
  <si>
    <t>137 000 x  households provided with access to weekly Refuse Removal by 31 January 2023</t>
  </si>
  <si>
    <t>137 000 x  households provided with access to weekly Refuse Removal  by 28 February 2023</t>
  </si>
  <si>
    <t>137 000 x  households provided with access to weekly Refuse Removal  by 31 May 2023</t>
  </si>
  <si>
    <t>137 000 x  households provided with access to weekly Refuse Removal  by 30 April 2023</t>
  </si>
  <si>
    <t>137 000 x  households provided with access to weekly Refuse Removal</t>
  </si>
  <si>
    <t>12 x  ward audits on Service Delivery Challenges conducted in All 41 wards</t>
  </si>
  <si>
    <t>12 x ward audits on Service Delivery Challenges conducted in All wards</t>
  </si>
  <si>
    <t>12 x ward audits reports on Service Delivery Challenges conducted in all 41 wards by the 30th of June 2023</t>
  </si>
  <si>
    <t>3 x ward audits reports on Service Delivery Challenges conducted in all 41 wards by the 30th of September 2022</t>
  </si>
  <si>
    <t>6 x ward audits reports on Service Delivery Challenges conducted in all 41 wards by the 31 December 2022</t>
  </si>
  <si>
    <t>9 x ward audits reports on Service Delivery Challenges conducted in all 41 wards by the 31st of March 2023</t>
  </si>
  <si>
    <t>Area Based Management</t>
  </si>
  <si>
    <t>Waste Management Services</t>
  </si>
  <si>
    <t xml:space="preserve">SUB UNIT: WASTE MANAGEMENT </t>
  </si>
  <si>
    <t xml:space="preserve">Compliance constructions of New England Landfill Site
</t>
  </si>
  <si>
    <t>100% of Operational Budget spent for the Infrastructure Services Business Unit by the 30th of June 2023
(Operational Expenditure spent vs Original budget)</t>
  </si>
  <si>
    <t xml:space="preserve">100% of Capital Budget spent for the Infrastructure Services Business Unit by the 30th of June 2023
(Capital Expenditure spent vs original budget)
</t>
  </si>
  <si>
    <t xml:space="preserve">100% of Capital Budget spent for the Infrastructure Services Business Unit by the 30th of June 2023
(Capital Expenditure spent vs Original budget)
</t>
  </si>
  <si>
    <t xml:space="preserve">75% of Capital Budget spent for the Infrastructure Services Business Unit by the 31st of March 2023
(Capital Expenditure spent vs Original budget per quarter )
</t>
  </si>
  <si>
    <t xml:space="preserve">50% of of Capital Budget spent for the Infrastructure Services Business Unit by the 31st of December 2022
(Capital Expenditure spent vs Original budget per quarter )
</t>
  </si>
  <si>
    <t xml:space="preserve">5% of of Capital Budget spent for the Infrastructure Services Business Unit  by the 30th of September 2022
(Capital Expenditure spent vs Original budget per quarter )
</t>
  </si>
  <si>
    <t>5% of of Operational Budget spent for the Infrastructure Services Business Unit  by the 30th of September 2022
(Operational Expenditure spent vs Original budget per quarter)</t>
  </si>
  <si>
    <t>50% of of Operational Budget spent for the Infrastructure Services Business Unit  by the 31st of December 2022
(Operational Expenditure spent vs Original budget per quarter)</t>
  </si>
  <si>
    <t>75% of of Operational Budget spent for the Infrastructure Services Business Unit  by the 31st of March 2023
(Operational Expenditure spent vs Original budget per quarter)</t>
  </si>
  <si>
    <t>100% of of Operational Budget spent for the Infrastructure Services Business Unit  by the 30th of June 2023
(Operational Expenditure spent vs Original budget)</t>
  </si>
  <si>
    <t>50 % of Critical Posts Filled in Infrastructure Services business unit by the 30th of June 2023</t>
  </si>
  <si>
    <t>13% of Critical Posts Filled in Infrastructure Services business unit  by the 30th of September 2022
(Number of posts filled vs Advertised)</t>
  </si>
  <si>
    <t>26% of Critical Posts Filled in Infrastructure Services business unit  by the 31st of December 2022
(Number of posts filled vs Advertised)</t>
  </si>
  <si>
    <t>39% of Critical Posts Filled in Infrastructure Services business unit  by the 31st of March 2023
(Number of posts filled vs Advertised)</t>
  </si>
  <si>
    <t xml:space="preserve">50 % of Critical Posts Filled in Infrastructure Services business unit </t>
  </si>
  <si>
    <t>100% of Operational Budget spent for the Infrastructure Services Business Unit by
(Operational Expenditure spent vs Original budget)</t>
  </si>
  <si>
    <t xml:space="preserve">100% of Operational Budget spent for the Infrastructure Services Business Unit </t>
  </si>
  <si>
    <t xml:space="preserve">Msunduzi Business Incentive Policy Reviewed </t>
  </si>
  <si>
    <t>50 % of Critical Posts Filled Sustainable Development &amp; City Enterprises unit by the 30th of June 2023</t>
  </si>
  <si>
    <t>50 % of Critical Posts Filled Sustainable Development &amp; City Enterprises unit by the 30th of June 2023
(Number of posts filled vs Advertised)</t>
  </si>
  <si>
    <t>39% of Critical Posts Filled Sustainable Development &amp; City Enterprises unit by the 31st of March 2023
(Number of posts filled vs Advertised)</t>
  </si>
  <si>
    <t>26% of Critical Posts Filled Sustainable Development &amp; City Enterprises unit by the 31st of December 2022
(Number of posts filled vs Advertised)</t>
  </si>
  <si>
    <t>13% of Critical Posts Filled Sustainable Development &amp; City Enterprises unit by the 30th of September 2022
(Number of posts filled vs Advertised)</t>
  </si>
  <si>
    <t xml:space="preserve">439 x EPWP jobs created and utilized by Msunduzi Municipality </t>
  </si>
  <si>
    <t xml:space="preserve">4 x Quarterly Reports on the Implementation of the EPWP Program </t>
  </si>
  <si>
    <t>Grass cut once per month in 29 wards per season, as per grass cutting schedule (September 2022 - May 2023)</t>
  </si>
  <si>
    <t>5.5 total Kilometres of roads constructed in ward 9, 12, 7, 8 and 14 by 30 June 2023</t>
  </si>
  <si>
    <t>100km of road markings in the Msunduzi Municipality  done by the 30th of June 2023</t>
  </si>
  <si>
    <t>70km f road markings in the Msunduzi Municipality  done by the 31st of March 2023</t>
  </si>
  <si>
    <t>35kmf road markings in the Msunduzi Municipality  done  by 31 December 2022</t>
  </si>
  <si>
    <t>20km km f road markings in the Msunduzi Municipality  done  by 31September 2022</t>
  </si>
  <si>
    <t>VOTE</t>
  </si>
  <si>
    <t>SUBVOTE</t>
  </si>
  <si>
    <t>FUNCTION</t>
  </si>
  <si>
    <t xml:space="preserve">FUND </t>
  </si>
  <si>
    <t>FUNDS CENTRE</t>
  </si>
  <si>
    <t>ITEM</t>
  </si>
  <si>
    <t>PROJECT DESCRIPTION</t>
  </si>
  <si>
    <t>ITEM DESCRIPTION</t>
  </si>
  <si>
    <t>COSTING</t>
  </si>
  <si>
    <t>REGION</t>
  </si>
  <si>
    <t>2021/22</t>
  </si>
  <si>
    <t>2022/23 revised</t>
  </si>
  <si>
    <t>2023/24</t>
  </si>
  <si>
    <t>2024/25</t>
  </si>
  <si>
    <t>INFRASTRUCTURE</t>
  </si>
  <si>
    <t>GM - INFRA_SERV</t>
  </si>
  <si>
    <t>RV01_MSE</t>
  </si>
  <si>
    <t>5100JAHA52</t>
  </si>
  <si>
    <t>0008000000</t>
  </si>
  <si>
    <t>A/502100.JAH.A52</t>
  </si>
  <si>
    <t>MSE:AH:NEW:COMPUTER EQUIPMENT</t>
  </si>
  <si>
    <t>PPE-COMPUTER EQUIP.-ALL OR EXCL NERSA-ACQUISITION</t>
  </si>
  <si>
    <t>Admin or head office - AH</t>
  </si>
  <si>
    <t>ROADS SURFACE REPAIR</t>
  </si>
  <si>
    <t>TS01_MIG</t>
  </si>
  <si>
    <t>5125HZ2054</t>
  </si>
  <si>
    <t>I/504125.054</t>
  </si>
  <si>
    <t>MIG:Z1:REHAB OF ROADS IMBALI BB &amp; PHASE 2 WARD 17</t>
  </si>
  <si>
    <t>OUTSOURCED INFRASTRUCTURE CAP PROJECTS/GRAVEL ROADS VULINDLELA WARD5</t>
  </si>
  <si>
    <t>Zone 1: Edendale (Ward 3, 4,5,6,7,9,39) - WARD 17</t>
  </si>
  <si>
    <t>5125HZ1055</t>
  </si>
  <si>
    <t>MIG:Z1: REHABILITATION OF BALENI ROAD SWEETWATER WARD 3</t>
  </si>
  <si>
    <t>OUTSOURCED INFRASTRUCTURE CAP PROJECTS/MADIBA HALL</t>
  </si>
  <si>
    <t>Zone 1: Edendale (Ward 3, 4,5,6,7,9,39) - WARD 3</t>
  </si>
  <si>
    <t>5125HZ2011</t>
  </si>
  <si>
    <t>I/504125.011</t>
  </si>
  <si>
    <t>MIG:Z2:REHAB OF ROADS IN ASHDOWN - Phase 2</t>
  </si>
  <si>
    <t>OUTSOURCED INFRASTRUCTURE CAP PROJECTS/REHAB OF ROADS IN ASHDOWN - Phase 2</t>
  </si>
  <si>
    <t>Zone 2: Edendale (Ward 10,11,12,16,20,21,22,23) - WARD 23</t>
  </si>
  <si>
    <t>5125HZ2014</t>
  </si>
  <si>
    <t>MIG:Z2:UPG GRV RD-EDN-DAMBUZA PHASE 3</t>
  </si>
  <si>
    <t>OUTSOURCED INFRASTRUCTURE CAP PROJECTS/DAMBUZA MJ SWD UPG</t>
  </si>
  <si>
    <t>Zone 2: Edendale (Ward 10,11,12,16,20,21,22,23) - WARD 21</t>
  </si>
  <si>
    <t>MIG:ZA:UPG GRV RD - VULINDLELA - BALENI ROAD</t>
  </si>
  <si>
    <t>5125HZ3016</t>
  </si>
  <si>
    <t>I/504125.016</t>
  </si>
  <si>
    <t xml:space="preserve">MIG:Z3:UPGRADING OF GRAVEL ROADS - EDN- Roads in Unit 14 / Unit P </t>
  </si>
  <si>
    <t>Zone 3: Imbali (Ward 13,14,15,17,18,19) - WARD 18</t>
  </si>
  <si>
    <t>5125HZ2020</t>
  </si>
  <si>
    <t>I/504125.020</t>
  </si>
  <si>
    <t>MIG:Z2:UPGR GRV RD-GREATER EDN-CALUZA</t>
  </si>
  <si>
    <t>Zone 2: Edendale (Ward 10,11,12,16,20,21,22,23) - WARD 20</t>
  </si>
  <si>
    <t>5125HZ2068</t>
  </si>
  <si>
    <t>I/504125.068</t>
  </si>
  <si>
    <t>MIG:Z2:UPGR GRV RD-GREATER EDN- SIBANGE RD</t>
  </si>
  <si>
    <t>5125HZ2022</t>
  </si>
  <si>
    <t>I/504125.022</t>
  </si>
  <si>
    <t>MIG:Z2:UPGR GRV RD-GREATER EDN-HAREWOOD</t>
  </si>
  <si>
    <t>OUTSOURCED INFRASTRUCTURE CAP PROJECTS/GRAVEL ROAD EDN-HAREWOOD</t>
  </si>
  <si>
    <t>5125HZ2024</t>
  </si>
  <si>
    <t>I/504125.024</t>
  </si>
  <si>
    <t>MIG:Z2:UPGR GRV RD-GREATER EDN-SNATHING</t>
  </si>
  <si>
    <t>OUTSOURCED INFRASTRUCTURE CAP PROJECTS/GRAVEL ROADS EDN-SNATHING</t>
  </si>
  <si>
    <t>Zone 2: Edendale (Ward 10,11,12,16,20,21,22,23) - WARD 11</t>
  </si>
  <si>
    <t>5125HZ1028</t>
  </si>
  <si>
    <t>I/504125.028</t>
  </si>
  <si>
    <t>MIG:Z1:UPGR GRV ROADS-VULINDLELA-WARD 3</t>
  </si>
  <si>
    <t>OUTSOURCED INFRASTRUCTURE CAP PROJECTS/GRAVEL ROADS VULINDLELA WARD3</t>
  </si>
  <si>
    <t>Zone 1: Vulindlela (Ward 1,2,3,4,5,6,7,8,9&amp;39) - WARD 3</t>
  </si>
  <si>
    <t>5125HZ1029</t>
  </si>
  <si>
    <t>MIG:Z1:UPGR GRV ROADS-VULINDLELA-WARD 4</t>
  </si>
  <si>
    <t>OUTSOURCED INFRASTRUCTURE CAP PROJECTS/GRAVEL ROADS VULINDLELA WARD 4</t>
  </si>
  <si>
    <t>Zone 1: Vulindlela (Ward 1,2,3,4,5,6,7,8,9&amp;39) - WARD 4</t>
  </si>
  <si>
    <t>5125HZ1030</t>
  </si>
  <si>
    <t>I/504125.030</t>
  </si>
  <si>
    <t>MIG:Z1:UPGR GRV ROADS-VULINDLELA-WARD 6</t>
  </si>
  <si>
    <t>OUTSOURCED INFRASTRUCTURE CAP PROJECTS/GRAVEL ROADS VULINDLELA WARD 6</t>
  </si>
  <si>
    <t>Zone 1: Vulindlela (Ward 1,2,3,4,5,6,7,8,9&amp;39) -  WARD 6</t>
  </si>
  <si>
    <t>5125HZ1031</t>
  </si>
  <si>
    <t>MIG:Z1:UPGR GRV ROADS-VULINDLELA-WARD 7</t>
  </si>
  <si>
    <t>OUTSOURCED INFRASTRUCTURE CAP PROJECTS/GRAVEL ROADS VULINDLELA WARD7</t>
  </si>
  <si>
    <t>Zone 1: Vulindlela (Ward 1,2,3,4,5,6,7,8,9&amp;39) - WARD 7</t>
  </si>
  <si>
    <t>5125HZ1032</t>
  </si>
  <si>
    <t>MIG:Z1:UPGR GRV RD-VULINDLELA-WARD 8</t>
  </si>
  <si>
    <t>OUTSOURCED INFRASTRUCTURE CAP PROJECTS/GRAVEL ROADS VULINDLELA WARD8</t>
  </si>
  <si>
    <t>Zone 1: Vulindlela (Ward 1,2,3,4,5,6,7,8,9&amp;39) - WARD 8</t>
  </si>
  <si>
    <t>5125HZ1033</t>
  </si>
  <si>
    <t>MIG:Z1:UPGR GRV ROADS-VULINDLELA-WARD 9</t>
  </si>
  <si>
    <t>OUTSOURCED INFRASTRUCTURE CAP PROJECTS/GRAVEL ROADS VULINDLELA WARD9</t>
  </si>
  <si>
    <t>Zone 1: Vulindlela (Ward 1,2,3,4,5,6,7,8,9&amp;39) - WARD 9</t>
  </si>
  <si>
    <t>5125HZ2035</t>
  </si>
  <si>
    <t>I/504125.035</t>
  </si>
  <si>
    <t>MIG:Z2:UPGR RD IN PEACE VALLEY EDN</t>
  </si>
  <si>
    <t>OUTSOURCED INFRASTRUCTURE CAP PROJECTS/ROAD PEACE VALLEY-10KM</t>
  </si>
  <si>
    <t>Zone 2: Edendale (Ward 10,11,12,16,20,21,22,23) - WARD 26</t>
  </si>
  <si>
    <t>5125HZ2037</t>
  </si>
  <si>
    <t>MIG:Z3:UPGRADE OF GRAVEL ROADS - WILLOWFOUNTAIN MAIN RD PHASE 3 -Ward 14</t>
  </si>
  <si>
    <t>OUTSOURCED INFRASTRUCTURE CAP PROJECTS/GRAVEL ROADS WILLOWFOUNTAIN</t>
  </si>
  <si>
    <t>Zone 3: Imbali (Ward 13,14,15,17,18,19) - WARD 14</t>
  </si>
  <si>
    <t>5125HZ2041</t>
  </si>
  <si>
    <t>MIG:Z2: UPGR GRV RD- GEORGETOWN/ ESIGODINI - Phase 2</t>
  </si>
  <si>
    <t>OUTSOURCED INFRASTRUCTURE CAP PROJECTS/GRAVEL ROADS GEORGETOWN/ESIGODINI</t>
  </si>
  <si>
    <t>Zone 2: Edendale (Ward 10,11,12,16,20,21,22,23) - WARD 12</t>
  </si>
  <si>
    <t>5125HZ1042</t>
  </si>
  <si>
    <t>MIG:Z1:UPGR GRV ROADS-VUL-WARD 1</t>
  </si>
  <si>
    <t>OUTSOURCED INFRASTRUCTURE CAP PROJECTS/GRAVEL ROADS VULINDLELA WARD1</t>
  </si>
  <si>
    <t>Zone 1: Vulindlela (Ward 1,2,3,4,5,6,7,8,9&amp;39) - WARD 1</t>
  </si>
  <si>
    <t>5125HZ1043</t>
  </si>
  <si>
    <t>MIG:Z1:UPGR GRV ROADS-VUL-WARD 5</t>
  </si>
  <si>
    <t>Zone 1: Vulindlela (Ward 1,2,3,4,5,6,7,8,9&amp;39) - WARD 5</t>
  </si>
  <si>
    <t>5125HZ1044</t>
  </si>
  <si>
    <t>I/504125.044</t>
  </si>
  <si>
    <t>MIG:Z1:UPGR GRV ROADS-VULINDLELA-WARD 39</t>
  </si>
  <si>
    <t>OUTSOURCED INFRASTRUCTURE CAP PROJECTS/GRAVEL ROADS VULINDLELA WARD39</t>
  </si>
  <si>
    <t>Zone 1: Vulindlela (Ward 1,2,3,4,5,6,7,8,9&amp;39) - WARD 39</t>
  </si>
  <si>
    <t>5125HZ1047</t>
  </si>
  <si>
    <t>I/504125.047</t>
  </si>
  <si>
    <t>MIG: Z1:REHABILITATION OF ROADS - VULINDLELA WARD 2</t>
  </si>
  <si>
    <t>OUTSOURCED INFRASTRUCTURE CAP PROJECTS/REHAB VULINDLELA WARD2</t>
  </si>
  <si>
    <t>Zone 1: Vulindlela (Ward 1,2,3,4,5,6,7,8,9&amp;39) - WARD 2</t>
  </si>
  <si>
    <t>5125HZ2050</t>
  </si>
  <si>
    <t>I/504125.050</t>
  </si>
  <si>
    <t>MIG:Z3:REHABILITATION OF ROADS - FRANCE Ward 13 EDENDALE</t>
  </si>
  <si>
    <t>OUTSOURCED INFRASTRUCTURE CAP PROJECTS/REHAB FRANCE WARD13</t>
  </si>
  <si>
    <t>Zone 3: Imbali (Ward 13,14,15,17,18,19) - WARD 13</t>
  </si>
  <si>
    <t>RV01_LEVS</t>
  </si>
  <si>
    <t>5125BZ4006</t>
  </si>
  <si>
    <t>I/504125.006</t>
  </si>
  <si>
    <t>LEVS:Z4:ROAD REHAB – PMS</t>
  </si>
  <si>
    <t xml:space="preserve">OUTSOURCED INFRASTRUCTURE CAP PROJECTS/PMS </t>
  </si>
  <si>
    <t>Zone 4:Central (Ward 24,25,26,27,33,36,37)</t>
  </si>
  <si>
    <t>5125BAH067</t>
  </si>
  <si>
    <t>I/504125.067</t>
  </si>
  <si>
    <t>LEVS:AH:NEW:CHANGE ROOMS REHAB</t>
  </si>
  <si>
    <t>OUTSOURCED INFRASTRUCTURE CAP PROJECTS/NEW:CHANGE ROOMS REHAB</t>
  </si>
  <si>
    <t>5125BZAA61</t>
  </si>
  <si>
    <t>0006103000</t>
  </si>
  <si>
    <t>A/504125.BZA.A61</t>
  </si>
  <si>
    <t>LEVS:ZA:NEW:TRANSPORT ASSETS</t>
  </si>
  <si>
    <t>PPE-TRANSPORT ASSETS.-ALL OR EXCL NERSA-ACQUISITI</t>
  </si>
  <si>
    <t>All Zones - ZA</t>
  </si>
  <si>
    <t>5125BZAA60</t>
  </si>
  <si>
    <t>0006000000</t>
  </si>
  <si>
    <t>A/504125.BZA.A60</t>
  </si>
  <si>
    <t xml:space="preserve">LEVS:ZA:NEW:MACHINERY AND EQUIPMENT </t>
  </si>
  <si>
    <t>PPE-MACHINERY &amp; EQUIP.-ALL OR EXCL NERSA-ACQUISITI</t>
  </si>
  <si>
    <t>5125BAHA52</t>
  </si>
  <si>
    <t>A/504125.BAH.A52</t>
  </si>
  <si>
    <t>LEVS:AH:NEW:COMPUTER EQUIPMENT</t>
  </si>
  <si>
    <t xml:space="preserve">ROADS </t>
  </si>
  <si>
    <t>5125BAHA06</t>
  </si>
  <si>
    <t>0005000000</t>
  </si>
  <si>
    <t>A/504125.BAH.A06</t>
  </si>
  <si>
    <t xml:space="preserve">LEVS:ZA:PURCHASE OF ROADS DESIGN SOFTWARE </t>
  </si>
  <si>
    <t>INTANGIBLE - OTHER:COMPUTER SOFTWARE - ACQUISITION</t>
  </si>
  <si>
    <t>5126BAH007</t>
  </si>
  <si>
    <t>I/504126.007</t>
  </si>
  <si>
    <t>LEVS:ZA:CANALISATION OF STREAMS/BANK PROTECTION</t>
  </si>
  <si>
    <t>OUTSOURCED INFRASTRUCTURE CAP PROJECTS/ CANALISATION/BANK PROTECTION</t>
  </si>
  <si>
    <t>TRANSPORTATION</t>
  </si>
  <si>
    <t>5131BZA006</t>
  </si>
  <si>
    <t>I/504131.006</t>
  </si>
  <si>
    <t>LEVS:ZA: TRAFFIC CALMING MEASURES</t>
  </si>
  <si>
    <t>OUTSOURCED INFRASTRUCTURE CAP PROJECTS/ TRAFFIC CALMING MEASURES</t>
  </si>
  <si>
    <t>5131BZA004</t>
  </si>
  <si>
    <t>I/504131.004</t>
  </si>
  <si>
    <t>LEVS:ZA:MAYORS WALK ROAD WIDENING</t>
  </si>
  <si>
    <t>OUTSOURCED INFRASTRUCTURE CAP PROJECTS/MAYORS WALK ROAD WIDENING</t>
  </si>
  <si>
    <t>Ward 26 - Zone 4 Central</t>
  </si>
  <si>
    <t>5131BZA002</t>
  </si>
  <si>
    <t>I/504131.002</t>
  </si>
  <si>
    <t>LEVS:ZA:EAST RING ROAD-DETAIL DES&amp;CONSTR</t>
  </si>
  <si>
    <t>OUTSOURCED INFRASTRUCTURE CAP PROJECTS/:EAST RING ROAD-DETAIL DES&amp;CONSTR</t>
  </si>
  <si>
    <t>Ward 35 - Zone 5 Northern</t>
  </si>
  <si>
    <t>5131BZAA60</t>
  </si>
  <si>
    <t>A/504131.BZA.A60</t>
  </si>
  <si>
    <t>LEVS:ZA:NEW:MACHINERY &amp; EQUIP - ( MODIFFIED STEEL CONTAINERS )</t>
  </si>
  <si>
    <t>LEVS:ZA:NEW:MACHINERY &amp; EQUIPM - ( TRAFFIC SIGNAL CONTROLLERS )</t>
  </si>
  <si>
    <t>LEVS:ZA:NEW:MACHINERY &amp; EQUIPM  - ( SPRAY PAINT MACHINES )</t>
  </si>
  <si>
    <t>5131BAHA52</t>
  </si>
  <si>
    <t>A/504131.BAH.A52</t>
  </si>
  <si>
    <t>5131BZAA61</t>
  </si>
  <si>
    <t>A/504131.BZA.A61</t>
  </si>
  <si>
    <t>5131BAHA06</t>
  </si>
  <si>
    <t>A/504131.BAH.A06</t>
  </si>
  <si>
    <t>LEVS:ZA:PURCHASE OF SIDRA SOFTWARE</t>
  </si>
  <si>
    <t>MECHANICAL WORKSHOPS</t>
  </si>
  <si>
    <t>5161BZAA61</t>
  </si>
  <si>
    <t>A/504161.BZA.A61</t>
  </si>
  <si>
    <t>WATER AND SANITATION</t>
  </si>
  <si>
    <t>5202HZA009</t>
  </si>
  <si>
    <t>OUTSOURCED INFRASTRUCTURE CAP PROJECTS/ELIM OF CONSERV TANKS:SEWER</t>
  </si>
  <si>
    <t>All Zones - ZA  - WARD 21</t>
  </si>
  <si>
    <t>5202HZ2021</t>
  </si>
  <si>
    <t>I/504202.021</t>
  </si>
  <si>
    <t>MIG:Z2:EDENDALE - SEWER RETIC - WARD 16</t>
  </si>
  <si>
    <t>OUTSOURCED INFRASTRUCTURE CAP PROJECTS/EDENDALE - SEWER RETICULATION - Ward 16</t>
  </si>
  <si>
    <t>Zone 2: Edendale (Ward 10,11,12,16,20,21,22,23) - WARD 16</t>
  </si>
  <si>
    <t>5202HZ3015</t>
  </si>
  <si>
    <t>OUTSOURCED INFRASTRUCTURE CAP PROJECTS/:SLANGSPRUIT AMBLETON SANITATION SYSTEM</t>
  </si>
  <si>
    <t>Zone 3: Imbali (Ward 13,14,15,17,18,19) - WARD 13 &amp; 18</t>
  </si>
  <si>
    <t>5202HZ2016</t>
  </si>
  <si>
    <t>OUTSOURCED INFRASTRUCTURE CAP PROJECTS/VULINDLELA HOUSEHOLD SANITATION - Ward 10 (Phase 2)</t>
  </si>
  <si>
    <t>Zone 2: Edendale (Ward 10,11,12,16,20,21,22,23) - WARD 10</t>
  </si>
  <si>
    <t>5202HZ3022</t>
  </si>
  <si>
    <t>I/504202.022</t>
  </si>
  <si>
    <t>MIG:Z3:BASIC VIP TOILET SANITATION</t>
  </si>
  <si>
    <t>Zone 1: Vulindlela (Ward 1,2,3,4,5,6,7,8,9&amp;39) - WARD 13 -39</t>
  </si>
  <si>
    <t>5202HZ3023</t>
  </si>
  <si>
    <t>I/504202.023</t>
  </si>
  <si>
    <t xml:space="preserve">MIG:Z3:ERAD OF GREATER MSUNDUZI SANIT B/LOG </t>
  </si>
  <si>
    <t>OUTSOURCED INFRASTRUCTURE CAP PROJECTS/ERADICATION OF GREATER MSUNDUZI SANITATION BACKLOG</t>
  </si>
  <si>
    <t>TS01_WSIG</t>
  </si>
  <si>
    <t>5202A61P09</t>
  </si>
  <si>
    <t>P/504202.009</t>
  </si>
  <si>
    <t>WSIG:Z1:ERAD OF MSUNDUZI SANIT B/L VIP</t>
  </si>
  <si>
    <t>CONTRACTORS SEWERAGE SERVICES</t>
  </si>
  <si>
    <t>Zone 1: Vulindlela (Ward 1,2,3,4,5,6,7,8,9&amp;39) / Zone 2: Edendale  (Ward 10,11,12,16,20,21,22,23)</t>
  </si>
  <si>
    <t>PROJECT MANAGEMENT OFFICE</t>
  </si>
  <si>
    <t>5527BAHA60</t>
  </si>
  <si>
    <t>A/504527.BAH.A60</t>
  </si>
  <si>
    <t>LEVS:AH:NEW:MACHINERY &amp; EQUIP - ( IP PHONES )</t>
  </si>
  <si>
    <t>GENERAL - ELECTRICITY</t>
  </si>
  <si>
    <t>TS01_INEP</t>
  </si>
  <si>
    <t>TO BE CREATED</t>
  </si>
  <si>
    <t>NEW WBS TO CREATED FOE NEW DEPT</t>
  </si>
  <si>
    <t>INEP:Z5: JESMONDENE ELECTRIFICATION</t>
  </si>
  <si>
    <t>PPE-ELECTR.-NERSA-TRANSFORM.STATION EQUIP.(&gt;132 KV</t>
  </si>
  <si>
    <t>Zone 5 - Ward 35</t>
  </si>
  <si>
    <t>BRO1_ALNS</t>
  </si>
  <si>
    <t>5713BAHA52</t>
  </si>
  <si>
    <t>A/504713.BAH.A52</t>
  </si>
  <si>
    <t>LEVS:AH:NEW COMPUTER EQUIPMENT</t>
  </si>
  <si>
    <t>5713BZAA60</t>
  </si>
  <si>
    <t>LEVS:ZA:NEW:MACHINERY &amp; EQUIPM</t>
  </si>
  <si>
    <t>0007000000</t>
  </si>
  <si>
    <t>LEVS:ZA:NEW:FURNITURE &amp; EQUIP</t>
  </si>
  <si>
    <t>PPE-FURNITURE</t>
  </si>
  <si>
    <t>5713JZAA61</t>
  </si>
  <si>
    <t xml:space="preserve">A/504713.JZA.A61   </t>
  </si>
  <si>
    <t>MSE:ZA: NEW: TRANSPORT ASSETS</t>
  </si>
  <si>
    <t>INEP:Z3:MKHONDENI</t>
  </si>
  <si>
    <t>Zone 5 - Ward 38</t>
  </si>
  <si>
    <t>INEP:Z5: EZINKETHENI INFILLS ELECTRIFICATION</t>
  </si>
  <si>
    <t>Zone 5 - Ward 29</t>
  </si>
  <si>
    <t>INEP:Z1:SWEEETWATERS INFILLS ELECTRIFICATION</t>
  </si>
  <si>
    <t>Zone 1 - Ward 1</t>
  </si>
  <si>
    <t>INEP:Z5:ZAMOKUHLE (TAMBOVILLE) ELECTRIFICATION</t>
  </si>
  <si>
    <t>TOOLS OF TRADE FOR INTERNAL STAFF</t>
  </si>
  <si>
    <t>5713HZ1008</t>
  </si>
  <si>
    <t>MIG:Z1:HIGH MAST LIGHTS-VUL &amp; GREAT EDN</t>
  </si>
  <si>
    <t>OUTSOURCED INFRASTRUCTURE CAP PROJECTS/HIGH MAST LIGHTS-VUL &amp; GREAT EDN</t>
  </si>
  <si>
    <t>Zone 1: Vulindlela (Ward 1,2,3,4,5,6,7,8,9&amp;39)</t>
  </si>
  <si>
    <t>5713JZ1015</t>
  </si>
  <si>
    <t>LEV:Z1: HILTON INFRASTRUCTURE UPGRADE</t>
  </si>
  <si>
    <t>OUTSOURCED INFRASTRUCTURE CAP PROJECTS/HILTON UPG</t>
  </si>
  <si>
    <t>Zone 1 - ( Mgeni wards 1,2,3,22 )</t>
  </si>
  <si>
    <t>5713JZ1016</t>
  </si>
  <si>
    <t>LEVS:ZA:Medium Voltage Network Upgrade</t>
  </si>
  <si>
    <t>OUTSOURCED INFRASTRUCTURE CAP PROJECTS</t>
  </si>
  <si>
    <t>LEVS:ZA:MID-BLOCK SERVICES RELOCATION</t>
  </si>
  <si>
    <t>Zone 1 - Ward 1,2 &amp; 40</t>
  </si>
  <si>
    <t>INEP:Z1:SWEETWATER BULK INFRASTRUSTRUTE INSTALLATION AND NETWORK UPGRADE (DMRE)</t>
  </si>
  <si>
    <t>LEVS:ZA:EEDSM</t>
  </si>
  <si>
    <t>Zones 1, 4 (1,26-27)</t>
  </si>
  <si>
    <t>INEP:Z1:MPUMUZA/PHAYIPHINI BULK INFRASTRUCTURE INSTALLATION AND NETWORK UPGRADE(DMRE)</t>
  </si>
  <si>
    <t>LEVS:ZA:MPUMUZA/PHAYIPHINI BULK INFRASTRUCTURE INSTALLATION AND NETWORK UPGRADE(CNL)</t>
  </si>
  <si>
    <t>LEVS:ZA:EASTWOOD PRIMARY 132KV OHL INSTALLATION ANDCNETWORK UPGRADE</t>
  </si>
  <si>
    <t>Zone 4 (34,38)</t>
  </si>
  <si>
    <t>LEVS:Z4:'Pine Substation Upgrade</t>
  </si>
  <si>
    <t>Zone 1,4 (1,25-27)</t>
  </si>
  <si>
    <t>LEVS:Z4:Hesketh Primary Network Upgrade</t>
  </si>
  <si>
    <t>Zone 4 (35-37)</t>
  </si>
  <si>
    <t>LEVS:Z4:Retief Primary Substation Upgrad</t>
  </si>
  <si>
    <t>Zones 4,5 (26,27,33)</t>
  </si>
  <si>
    <t>LEVS:ZA:SPECIALIZED TOOLS</t>
  </si>
  <si>
    <t>5713JZ1017</t>
  </si>
  <si>
    <t>I/504713.017</t>
  </si>
  <si>
    <t>Zone 2 , Zone 4 ( Wards 23,24,26 )</t>
  </si>
  <si>
    <t>5713JZ1018</t>
  </si>
  <si>
    <t>I/504713.018</t>
  </si>
  <si>
    <t>LEVS: Z2:MASONS 132/11kv PRIMARY SUB UPG</t>
  </si>
  <si>
    <t>ALNS: MASONS 132/11kv PRIMARY SUBSTATION UPGRADE</t>
  </si>
  <si>
    <t>OUTSOURCED INFRASTRUCTURE CAP PROJECTS/MASONS SUBSTATION UPGRADE</t>
  </si>
  <si>
    <t>LEVS:MASONS 132/11kv PRIMARY SUBSTATION UPGRADE</t>
  </si>
  <si>
    <t>ALNS:Z4: UPGRADE OF PINE STREET PRIMARY SUBSTATION</t>
  </si>
  <si>
    <t>OUTSOURCED INFRASTRUCTURE CAP PROJECTS/PINE STR PRIMARY SUBSTATION UPGRADE</t>
  </si>
  <si>
    <t>Zone 4 (Wards 25,26,27, )</t>
  </si>
  <si>
    <t>ALNS: Z1: UPGRADE OF CROSSWAYS SUBSTATION</t>
  </si>
  <si>
    <t>OUTSOURCED INFRASTRUCTURE CAP PROJECTS/CROSSWAYS PRIMARY SUBSTATION UPGRADE</t>
  </si>
  <si>
    <t>Zone 1 - ( Mgeni wards 1,2,3 )</t>
  </si>
  <si>
    <t>LEVS: Z4: UPGRADE OF ARCHBELL STREET PRIMARY SUBSTATION</t>
  </si>
  <si>
    <t>OUTSOURCED INFRASTRUCTURE CAP PROJECTS/ARCHBELL STR PRIMARY SUBSTATION UPGRADE</t>
  </si>
  <si>
    <t>Zone 4 , Zone 5 (Wards 27, 32, 33 )</t>
  </si>
  <si>
    <t>5713JZAA60</t>
  </si>
  <si>
    <t>0001300000</t>
  </si>
  <si>
    <t>ALNS:ZA:NEW MACHINERY &amp; EQUIPMENT</t>
  </si>
  <si>
    <t>PPE-ELECTR.-ALL OR EXCL NERSA-ACQUISITION</t>
  </si>
  <si>
    <t>INEP:Z5: SWAPO INFILLS  ELECTRIFICATION</t>
  </si>
  <si>
    <t>Zone 5 - Ward 30</t>
  </si>
  <si>
    <t>INEP:Z2: BUNTINE PLACE ELECTRIFICATION</t>
  </si>
  <si>
    <t>Zone 2 - Ward 23</t>
  </si>
  <si>
    <t>INEP:Z4:JIKA JOE CRU'S PHASE 1 ELECTRIFICATION</t>
  </si>
  <si>
    <t>Zone 4 - Ward 33</t>
  </si>
  <si>
    <t>INEP:Z5:NHLALAKAHLE INFILLS</t>
  </si>
  <si>
    <t>Zone 5 - Ward 28</t>
  </si>
  <si>
    <t>INEP:Z1:PHAYIPHINI INFILLS</t>
  </si>
  <si>
    <t>INEP:Z4:JIKA JOE CRU'S PHASE 2 ELECTRIFICATION</t>
  </si>
  <si>
    <t>0002040000</t>
  </si>
  <si>
    <t>0002042000</t>
  </si>
  <si>
    <t>5787HZA025</t>
  </si>
  <si>
    <t>MIG:ZA:MIDBLOCK WATER &amp; SEWER ERADICATION</t>
  </si>
  <si>
    <t>OUTSOURCED INFRASTRUCTURE CAP PROJECTS/MIDBLOCK WATER &amp; SEWER ERADICATION</t>
  </si>
  <si>
    <t>All Zones - ZA WARD 15 &amp; 19</t>
  </si>
  <si>
    <t>5787HZA008</t>
  </si>
  <si>
    <t>OUTSOURCED INFRASTRUCTURE CAP PROJECTS/REDUCTION OF NON REVENUE WATER</t>
  </si>
  <si>
    <t>DISTRIBUTION</t>
  </si>
  <si>
    <t>5787HZ5026</t>
  </si>
  <si>
    <t>I/504787.026</t>
  </si>
  <si>
    <t>OUTSOURCED INFRASTRUCTURE CAP PROJECTS/COPESVILLE RESERVOIR</t>
  </si>
  <si>
    <t>Zone 5:Northern (Ward 28,29,30,31,32,34,35,38 ) - WARD 29 &amp; 30</t>
  </si>
  <si>
    <t>5787HZA030</t>
  </si>
  <si>
    <t>OUTSOURCED INFRASTRUCTURE CAP PROJECTS/NCWADI PHASE 2A</t>
  </si>
  <si>
    <t>Zone 1: Edendale (Ward 3, 4,5,6,7,9,39) - WARD 39</t>
  </si>
  <si>
    <t>57871ZAA61</t>
  </si>
  <si>
    <t>A/504787.1ZA.A61</t>
  </si>
  <si>
    <t>ALNS:ZA:NEW:TRANSPORT ASSETS</t>
  </si>
  <si>
    <t>57871ZA033</t>
  </si>
  <si>
    <t>I/504787.033</t>
  </si>
  <si>
    <t>ALNS:ZA:NEW: TELEMETRY</t>
  </si>
  <si>
    <t>All Wards</t>
  </si>
  <si>
    <t>57871ZAA60</t>
  </si>
  <si>
    <t>A/504787.1ZA.A60</t>
  </si>
  <si>
    <t>Zone 1,2,3,4,5 (Wards 1-41)</t>
  </si>
  <si>
    <t>5787BZA032</t>
  </si>
  <si>
    <t>I/504787.032</t>
  </si>
  <si>
    <t>LEVS:ZA: REHAB OF SEWER INFRASTRUCTURE</t>
  </si>
  <si>
    <t>Ward 35 &amp; 36</t>
  </si>
  <si>
    <t>5787HZA034</t>
  </si>
  <si>
    <t>I/504787.034</t>
  </si>
  <si>
    <t>MIG:ZA:DARVIL SEWER OUTFALL</t>
  </si>
  <si>
    <t>Zone 1: Edendale (Ward 3, 4,5,6,7,9,39)</t>
  </si>
  <si>
    <t>57870ZA010</t>
  </si>
  <si>
    <t>I/504787.010</t>
  </si>
  <si>
    <t>MWIG:ZA:BASIC WATER SUPPLY</t>
  </si>
  <si>
    <t xml:space="preserve">OUTSOURCED INFRASTRUCTURE CAP PROJECTS/BASIC WATER SUPPLY </t>
  </si>
  <si>
    <t>RV01_WATR</t>
  </si>
  <si>
    <t>57872ZA015</t>
  </si>
  <si>
    <t>I/504787.015</t>
  </si>
  <si>
    <t>CBR:ZA:REHAB OF WATER INFRASTRUCTURE</t>
  </si>
  <si>
    <t xml:space="preserve">OUTSOURCED INFRASTRUCTURE CAP PROJECTS/REHAB OF WATER INFRASTRUCTURE </t>
  </si>
  <si>
    <t>5787A61035</t>
  </si>
  <si>
    <t>I/504787.035</t>
  </si>
  <si>
    <t>WSIG:Z1:HENLEY DAM</t>
  </si>
  <si>
    <t>OUTSOURCED INFRASTRUCTURE CAP PROJECTS/HENLEY DAM</t>
  </si>
  <si>
    <t>5787A61036</t>
  </si>
  <si>
    <t>I/504787.036</t>
  </si>
  <si>
    <t>OUTSOURCED INFRASTRUCTURE CAP PROJECTS/VULINDLELA PHASE 3</t>
  </si>
  <si>
    <t>57871ZA037</t>
  </si>
  <si>
    <t>I/504787.037</t>
  </si>
  <si>
    <t>ALNS:ZA:REDUCTION OF NON REVENUE WATER</t>
  </si>
  <si>
    <t>SUSTAINABLE DEVELOPMENT AND CITY ENTERPRISES</t>
  </si>
  <si>
    <t>BEE</t>
  </si>
  <si>
    <t>TS01_NDPG</t>
  </si>
  <si>
    <t>6241RZ2002</t>
  </si>
  <si>
    <t>I/604241.002</t>
  </si>
  <si>
    <t>NDPG:Edendale Town Centre: Promenade 1 (Planning &amp; Design in 2017/18)</t>
  </si>
  <si>
    <t>OUTSOURCED INFRASTRUCTURE CAP PROJECTS/NDPG EDN TOWN CENTRE PROMENADE (PLAN &amp; DESIGN)</t>
  </si>
  <si>
    <t>Zone 2: Edendale (Ward 10,11,12,16,20,21,22,23)</t>
  </si>
  <si>
    <t>As per condition of the Grant funding</t>
  </si>
  <si>
    <t>6241RZ2020</t>
  </si>
  <si>
    <t>I/604241.020</t>
  </si>
  <si>
    <t>NDPG:CIVIC ZONE PHASE 1:SKY BRIDGE</t>
  </si>
  <si>
    <t xml:space="preserve">OUTSOURCED INFRASTRUCTURE CAP PROJECTS/CIVIC ZONE  PH1 SKY BRIDGE </t>
  </si>
  <si>
    <t>6241RZ2021</t>
  </si>
  <si>
    <t>I/604241.021</t>
  </si>
  <si>
    <t>NDPG: OLD EDENDALE ROAD UPGRADE</t>
  </si>
  <si>
    <t>OUTSOURCED INFRASTRUCTURE CAP PROJECTS/OLD EDN ROAD UPG</t>
  </si>
  <si>
    <t>6241RZ4016</t>
  </si>
  <si>
    <t>I/604241.016</t>
  </si>
  <si>
    <t>NDPG: ISF: CAMPSDRIFT DESILTING</t>
  </si>
  <si>
    <t>OUTSOURCED INFRASTRUCTURE CAP PROJECTS/CAMPSDRIFT DESILTING</t>
  </si>
  <si>
    <t>6241RZ4019</t>
  </si>
  <si>
    <t>I/604241.019</t>
  </si>
  <si>
    <t>NDPG:CIVIC ZONE PHASE 1:MARKET STALLS</t>
  </si>
  <si>
    <t xml:space="preserve">OUTSOURCED INFRASTRUCTURE CAP PROJECTS/CIVIC ZONE PH1 MARKET STALLS </t>
  </si>
  <si>
    <t>HOUSNG ACCREDITATION</t>
  </si>
  <si>
    <t>TS02_ACRDC</t>
  </si>
  <si>
    <t>6270A9HA61</t>
  </si>
  <si>
    <t>A/604270.A9H.A61</t>
  </si>
  <si>
    <t>NEW:NEW:TRANSPORT ASSETS</t>
  </si>
  <si>
    <t xml:space="preserve"> PPE-TRANSPORT ASSETS.-ALL OR EXCL NERSA-ACQUISITI</t>
  </si>
  <si>
    <t>AIRPORT</t>
  </si>
  <si>
    <t>6508BZ4A60</t>
  </si>
  <si>
    <t>A/604508.BZ4.A60</t>
  </si>
  <si>
    <t>LEVS:AH:NEW:MACHINERY &amp; EQUIPMENT</t>
  </si>
  <si>
    <t>Administrative or Head Office (Including Satellite Offices)</t>
  </si>
  <si>
    <t>Installation of cameras at Tourism hub</t>
  </si>
  <si>
    <t>6508BAHA60</t>
  </si>
  <si>
    <t>A/604508.BAH.A60</t>
  </si>
  <si>
    <t>EXPLOSIVE TRACE DETECTION SYSTEM</t>
  </si>
  <si>
    <t>for screening at Airport</t>
  </si>
  <si>
    <t>6508BZ4A53</t>
  </si>
  <si>
    <t>A/604508.BZ4.A53</t>
  </si>
  <si>
    <t>LEVS:Z4:NEW:FURNITURE &amp; OFFICE EQUIP</t>
  </si>
  <si>
    <t>Replacing broken loungE chair Airport</t>
  </si>
  <si>
    <t>Replacing broken trollers Airport</t>
  </si>
  <si>
    <t>6508BZ4007</t>
  </si>
  <si>
    <t>I/604508.007</t>
  </si>
  <si>
    <t>LEVS:Z4:INTERNAL FENCE</t>
  </si>
  <si>
    <t>setting bounderies at car-park Airport</t>
  </si>
  <si>
    <t>6508BZ4A61</t>
  </si>
  <si>
    <t>A/604508.BZ4.A61</t>
  </si>
  <si>
    <t>MARKET</t>
  </si>
  <si>
    <t>6745BAHE27</t>
  </si>
  <si>
    <t>M/604745.BAH.E27</t>
  </si>
  <si>
    <t>ROOF SHEETING</t>
  </si>
  <si>
    <t>6745BAHA04</t>
  </si>
  <si>
    <t>A/604745.BAH.A04</t>
  </si>
  <si>
    <t>LEVS:AH:NEW:FURNITURE &amp; OFFICE EQUIP</t>
  </si>
  <si>
    <t>NEW HOUSING PROJECTS</t>
  </si>
  <si>
    <t>TS02_HSE</t>
  </si>
  <si>
    <t>6560E84006</t>
  </si>
  <si>
    <t>I/604560.006</t>
  </si>
  <si>
    <t>HSE:Z4:D0HS JIKA JOE HOUSING DEVELOPM</t>
  </si>
  <si>
    <t>OUTSOURCED INFRASTRUCTURE CAP PROJECTS/MILITARY VETERANS</t>
  </si>
  <si>
    <t>6560HZ4002</t>
  </si>
  <si>
    <t>I/604560.002</t>
  </si>
  <si>
    <t>MIG:Z4:JIKA JOE CRU</t>
  </si>
  <si>
    <t>OUTSOURCED INFRASTRUCTURE CAP PROJECTS/JIKA JOE CRU</t>
  </si>
  <si>
    <t>Zone 4:Central (Ward 24,25,26,27,33,36,37) -  WARD 33</t>
  </si>
  <si>
    <t xml:space="preserve">A/604745.BAH.A04 </t>
  </si>
  <si>
    <t>NEW:FURNITURE &amp; OFFICE EQUIP</t>
  </si>
  <si>
    <t>PPE-FURNITURE - ALL OR EXCL NERSA-ACQUI</t>
  </si>
  <si>
    <t>6745BZ4002</t>
  </si>
  <si>
    <t>A/604745.BZ4.002</t>
  </si>
  <si>
    <t>LEVS:AH:NEW:MACHINERY &amp; EQUIPM</t>
  </si>
  <si>
    <t>6745BZ4004</t>
  </si>
  <si>
    <t>I/604745.004</t>
  </si>
  <si>
    <t>BOX GUTTER REPAIR</t>
  </si>
  <si>
    <t>6745BZ4003</t>
  </si>
  <si>
    <t>I/604745.003</t>
  </si>
  <si>
    <t>NEW DEBI PLACE OFFICE BUILDING</t>
  </si>
  <si>
    <t>FORWARD PLANNING SERVICES</t>
  </si>
  <si>
    <t>6549BAHA53</t>
  </si>
  <si>
    <t>A/604549.BAH.A53</t>
  </si>
  <si>
    <t>6745BZ4A52</t>
  </si>
  <si>
    <t>A/604745.BZ4.A52</t>
  </si>
  <si>
    <t>NEW:COMPUTER EQUIPMENT</t>
  </si>
  <si>
    <t>6745BZ4A61</t>
  </si>
  <si>
    <t>A/604745.BZ4.A61</t>
  </si>
  <si>
    <t>6745HZA002</t>
  </si>
  <si>
    <t>I/604745.002</t>
  </si>
  <si>
    <t>NEW COLDROOM COMPRESSORS</t>
  </si>
  <si>
    <t>BUILDING CONTROL</t>
  </si>
  <si>
    <t>6547BAHA52</t>
  </si>
  <si>
    <t>A/604547.BAH.A52</t>
  </si>
  <si>
    <t>TO CREATE</t>
  </si>
  <si>
    <t>A/604241.BAH.A61</t>
  </si>
  <si>
    <t>LEVS:AH:TRANSPORT ASSETS</t>
  </si>
  <si>
    <t>DUPLICATION</t>
  </si>
  <si>
    <t>LEVS:AH:MACHINERY AND EQUIPMENT</t>
  </si>
  <si>
    <t>6241BZ4A53</t>
  </si>
  <si>
    <t>A/604241.BZ4.A53</t>
  </si>
  <si>
    <t>LEVS:Z4:NEW:FURNITURE &amp; EQUIPMENT</t>
  </si>
  <si>
    <t>6241BAHA60</t>
  </si>
  <si>
    <t>A/604241.BAH.A60</t>
  </si>
  <si>
    <t>6241BAHA52</t>
  </si>
  <si>
    <t>A/604241.BAH.A52</t>
  </si>
  <si>
    <t>6241BAHA61</t>
  </si>
  <si>
    <t>6270A9HA52</t>
  </si>
  <si>
    <t xml:space="preserve"> A/604270.A9H.A52  </t>
  </si>
  <si>
    <t>ACRDC:AH:NEW:NEW:COMPUTER EQUIPMENT</t>
  </si>
  <si>
    <t>TS11_ACRDO</t>
  </si>
  <si>
    <t>6270B1AA53</t>
  </si>
  <si>
    <t xml:space="preserve">A/604270.B1A.A53  </t>
  </si>
  <si>
    <t>ACRDO:ZA:NEW FURNITURE &amp; OFFICE EQUIP</t>
  </si>
  <si>
    <t>6270B1AA60</t>
  </si>
  <si>
    <t xml:space="preserve">A/604270.B1A.A60  </t>
  </si>
  <si>
    <t>ACRDO:ZA:NEW MACHINERY &amp; EQUIPM</t>
  </si>
  <si>
    <t>ENVIRO MNGT</t>
  </si>
  <si>
    <t>6101BAHA52</t>
  </si>
  <si>
    <t>A/604101.BAH.A52</t>
  </si>
  <si>
    <t>ART GALLERY</t>
  </si>
  <si>
    <t>TS02_ART</t>
  </si>
  <si>
    <t>6480BAHA60</t>
  </si>
  <si>
    <t>A/604480.BAH.A60</t>
  </si>
  <si>
    <t>64805Z4E27</t>
  </si>
  <si>
    <t>M/604480.5Z4.E27</t>
  </si>
  <si>
    <t>ART:Z4:NIF:BUILD &amp; OTHER STRUCT:PL</t>
  </si>
  <si>
    <t>ENVIRO HEALTH</t>
  </si>
  <si>
    <t>6347BAHA52</t>
  </si>
  <si>
    <t>A/604347.BAH.A52</t>
  </si>
  <si>
    <t>NEW : COMPUTER EQUIPMENT</t>
  </si>
  <si>
    <t>tools of trade required</t>
  </si>
  <si>
    <t>GEVDI</t>
  </si>
  <si>
    <t>6285BAHA52</t>
  </si>
  <si>
    <t>A/604285.BAH.A52</t>
  </si>
  <si>
    <t>6285BAHA53</t>
  </si>
  <si>
    <t>A/604285.BAH.A53</t>
  </si>
  <si>
    <t>NEW:FURNITURE EQUIPMENT</t>
  </si>
  <si>
    <t>6115BAHA52</t>
  </si>
  <si>
    <t>A/604115.BAH.A52</t>
  </si>
  <si>
    <t>6115BAHA53</t>
  </si>
  <si>
    <t>A/604115.BAH.A53</t>
  </si>
  <si>
    <t>NEW: FURNITURE &amp; OFFICE EQUIPMENT</t>
  </si>
  <si>
    <t>ENVIRONMENTAL MANAGEMENT</t>
  </si>
  <si>
    <t>6115BAHA61</t>
  </si>
  <si>
    <t>A/604115.BAH.A61</t>
  </si>
  <si>
    <t>NEW:TRANSPORT</t>
  </si>
  <si>
    <t>SAFE CITY</t>
  </si>
  <si>
    <t>6113BAHA60</t>
  </si>
  <si>
    <t>A/604113.BAH.A60</t>
  </si>
  <si>
    <t>LEVS:AH:MACHINERY &amp; EQUIP SEC CAMERA</t>
  </si>
  <si>
    <t>LAND SURVEY</t>
  </si>
  <si>
    <t xml:space="preserve"> LEVS:AH:NEW:COMPUTER EQUIPMENT</t>
  </si>
  <si>
    <t>Computer for GIS software</t>
  </si>
  <si>
    <t>6101BAHA60</t>
  </si>
  <si>
    <t>A/604101.BAH.A60</t>
  </si>
  <si>
    <t>Server shortage</t>
  </si>
  <si>
    <t>6101BAHA53</t>
  </si>
  <si>
    <t>A/604101.BAH.A53</t>
  </si>
  <si>
    <t>CITY MANAGER</t>
  </si>
  <si>
    <t>SPEAKER OFFICE</t>
  </si>
  <si>
    <t>1010BZ4A28</t>
  </si>
  <si>
    <t>A/104010.BZ4.A28</t>
  </si>
  <si>
    <t>LEVS:Z4:UGR:BUILD&amp; OTHER STRUCTURES</t>
  </si>
  <si>
    <t>OUTSOURCED INFRASTRUCTURE CAP PROJECTS/REFURBISHMENT CITY HALL</t>
  </si>
  <si>
    <t>INTERNAL AUDIT</t>
  </si>
  <si>
    <t>1036BAHA60</t>
  </si>
  <si>
    <t>A/103036.BAH.A60</t>
  </si>
  <si>
    <t xml:space="preserve"> LEVS:AH:NEW:MACHINERY &amp; EQUIPM</t>
  </si>
  <si>
    <t>PPE-MACHINERY &amp; EQUIP.-ALL OR EXCL NERSA-ACQUISITI/PURCHASE OF CONTAINERS</t>
  </si>
  <si>
    <t>1010BAHA53</t>
  </si>
  <si>
    <t>A/104010.BAH.A53</t>
  </si>
  <si>
    <t>PPE-FURNITURE &amp; OFF.EQUIP.-NERSA-ACQUISITION</t>
  </si>
  <si>
    <t>1010BAHA52</t>
  </si>
  <si>
    <t>A/104010.BAH.A52</t>
  </si>
  <si>
    <t>1010BAHA61</t>
  </si>
  <si>
    <t>A/104010.BAH.A61</t>
  </si>
  <si>
    <t>LEVS:AH:TRANSPORT ASSETS. NEW</t>
  </si>
  <si>
    <t>1010BAH002</t>
  </si>
  <si>
    <t>I/104010.002</t>
  </si>
  <si>
    <t xml:space="preserve">LEVS:AH:ROAD SIGNAGE-ACQUISITION </t>
  </si>
  <si>
    <t>PPE-RPBS:ROAD SIGNAGE-ACQUISITION</t>
  </si>
  <si>
    <t>MAYOR&amp;DEPUTY</t>
  </si>
  <si>
    <t>1013BAHA61</t>
  </si>
  <si>
    <t>A/104013.BAH.A61</t>
  </si>
  <si>
    <t xml:space="preserve"> LEVS:AH:TRANSPORT ASSETS. NEW</t>
  </si>
  <si>
    <t>PPE-TRANSPORT ASSETS.-ALL OR EXCL NERSA-ACQUISITI/NEW VEHICLES</t>
  </si>
  <si>
    <t>1018BAHA53</t>
  </si>
  <si>
    <t>A/104013.BAH.A53</t>
  </si>
  <si>
    <t xml:space="preserve"> LEVS:AH:NEW:FURNITURE &amp; OFFICE EQUIP</t>
  </si>
  <si>
    <t>MPAC</t>
  </si>
  <si>
    <t>1016BAHA52</t>
  </si>
  <si>
    <t>A/104016.BAH.A52</t>
  </si>
  <si>
    <t xml:space="preserve">  LEVS:AH:NEW:COMPUTER EQUIPMENT</t>
  </si>
  <si>
    <t>1016BAHA61</t>
  </si>
  <si>
    <t>A/104016.BAH.A61</t>
  </si>
  <si>
    <t>LEVS:AH:NEW TRANSPORT ASSETS</t>
  </si>
  <si>
    <t>A/104016.BAH.A53</t>
  </si>
  <si>
    <t>PURP</t>
  </si>
  <si>
    <t>1018BAHA61</t>
  </si>
  <si>
    <t>A/104018.BAH.A61</t>
  </si>
  <si>
    <t xml:space="preserve">  LEVS:AH:TRANSPORT ASSETS. NEW</t>
  </si>
  <si>
    <t>A/104018.BAH.A53</t>
  </si>
  <si>
    <t>FORENSIC INVESTIGATION</t>
  </si>
  <si>
    <t>1052BAHA53</t>
  </si>
  <si>
    <t>A/104052.BAH.A53</t>
  </si>
  <si>
    <t>ASSURANCE</t>
  </si>
  <si>
    <t>1053BAHA53</t>
  </si>
  <si>
    <t>A/104053.BAH.A53</t>
  </si>
  <si>
    <t>COMMUNICATION</t>
  </si>
  <si>
    <t>1019BAHA53</t>
  </si>
  <si>
    <t>A/104019.BAH.A53</t>
  </si>
  <si>
    <t>1019BAHA60</t>
  </si>
  <si>
    <t>A/104019.BAH.A60</t>
  </si>
  <si>
    <t>IDP</t>
  </si>
  <si>
    <t>A/104014BAH.A53</t>
  </si>
  <si>
    <t>1019BAHA61</t>
  </si>
  <si>
    <t>A/104019.BAH.A61</t>
  </si>
  <si>
    <t>CALL CENTER</t>
  </si>
  <si>
    <t>1028BAHA60</t>
  </si>
  <si>
    <t>A/104528.BAH.A60</t>
  </si>
  <si>
    <t>1028BAHA53</t>
  </si>
  <si>
    <t>A/104528.BAH.A53</t>
  </si>
  <si>
    <t>COMMUNITY SERVICES</t>
  </si>
  <si>
    <t>LANDFILL SITE</t>
  </si>
  <si>
    <t>4185HZA001</t>
  </si>
  <si>
    <t>I/404185.001</t>
  </si>
  <si>
    <t>CONSTRUCTION OF NEW ENGLAND LANDFILL SITE</t>
  </si>
  <si>
    <t>TRAFFIC</t>
  </si>
  <si>
    <t>4327BZA001</t>
  </si>
  <si>
    <t>I/404327.001</t>
  </si>
  <si>
    <t>SHOOTING RANGE</t>
  </si>
  <si>
    <t>RECREATION</t>
  </si>
  <si>
    <t>4402BZAA61</t>
  </si>
  <si>
    <t>A/404402.BZA.A61</t>
  </si>
  <si>
    <t>LEVS:Z5:BRUSH CUTTERS</t>
  </si>
  <si>
    <t>4390BZAA61</t>
  </si>
  <si>
    <t>A/404390.BZA.A61</t>
  </si>
  <si>
    <t>BRUSH CUTTERS</t>
  </si>
  <si>
    <t>COMMUNICATIONS</t>
  </si>
  <si>
    <t>4296BZAA52</t>
  </si>
  <si>
    <t>A/404296.BZA.A52</t>
  </si>
  <si>
    <t>COMPUTER EQUIPMENT</t>
  </si>
  <si>
    <t>4296BAHA60</t>
  </si>
  <si>
    <t>A/404296.BAH.A60</t>
  </si>
  <si>
    <t>4296BZAA53</t>
  </si>
  <si>
    <t>A/404296.BZA.A53</t>
  </si>
  <si>
    <t>BASE SET RADIO EQUIPMENT</t>
  </si>
  <si>
    <t>4302BAHA61</t>
  </si>
  <si>
    <t>A/404327.BAH.A61</t>
  </si>
  <si>
    <t>TOW TRUCK</t>
  </si>
  <si>
    <t>Operations</t>
  </si>
  <si>
    <t>4302BZAA51</t>
  </si>
  <si>
    <t>A/404302.BZA.A51</t>
  </si>
  <si>
    <t>FIRE  EQUIPMENT</t>
  </si>
  <si>
    <t>WORKSHOP FIRE</t>
  </si>
  <si>
    <t>4292BAHA61</t>
  </si>
  <si>
    <t>A/404292.BAH.A61</t>
  </si>
  <si>
    <t>BAKKIES SAKKIES</t>
  </si>
  <si>
    <t>ADMIN</t>
  </si>
  <si>
    <t>4294BZAA51</t>
  </si>
  <si>
    <t>A/404294.BZA.A51</t>
  </si>
  <si>
    <t>MACHINE AND EQUIPMENT</t>
  </si>
  <si>
    <t>4296BZAA54</t>
  </si>
  <si>
    <t>A/404296.BZA.A54</t>
  </si>
  <si>
    <t>UPGRADE PABX EQUIPMENT</t>
  </si>
  <si>
    <t>4296BZAA55</t>
  </si>
  <si>
    <t>A/404296.BZA.A55</t>
  </si>
  <si>
    <t xml:space="preserve"> 24/7 ECC REFURBISH EQUIPMENT</t>
  </si>
  <si>
    <t>DISASTER</t>
  </si>
  <si>
    <t>4293BAHA61</t>
  </si>
  <si>
    <t>A/434293.BAH.A61</t>
  </si>
  <si>
    <t>4 TON TRUCK</t>
  </si>
  <si>
    <t>4293BZA001</t>
  </si>
  <si>
    <t>I/404293.001</t>
  </si>
  <si>
    <t>UGRADE OF STORAGE</t>
  </si>
  <si>
    <t>SECURITY</t>
  </si>
  <si>
    <t>4328BAHA61</t>
  </si>
  <si>
    <t>A/404328.BAH.A61</t>
  </si>
  <si>
    <t>TRANSPORT ASSET (TLB)</t>
  </si>
  <si>
    <t>Security</t>
  </si>
  <si>
    <t>4328BZAA51</t>
  </si>
  <si>
    <t>A/404328.BZA.A51</t>
  </si>
  <si>
    <t>COMBACT LAW ENFORMENT EQUIPMENT</t>
  </si>
  <si>
    <t>RADIO EQUIPMENT SECURITY</t>
  </si>
  <si>
    <t>Traffic</t>
  </si>
  <si>
    <t>4327BZAAA51</t>
  </si>
  <si>
    <t>A/404327.BZA.A51</t>
  </si>
  <si>
    <t>RADIO EQUIPMENT TRAFFIC</t>
  </si>
  <si>
    <t>4327BAHA53</t>
  </si>
  <si>
    <t>A/404327.BAH.A53</t>
  </si>
  <si>
    <t>FURNITURE</t>
  </si>
  <si>
    <t>PPE-FURNITURE -ALL OR EXCL NERSA-ACQUI</t>
  </si>
  <si>
    <t>4327BZAA60</t>
  </si>
  <si>
    <t>A/404327.BZA.A60</t>
  </si>
  <si>
    <t xml:space="preserve">ABM </t>
  </si>
  <si>
    <t>4553BAHA53</t>
  </si>
  <si>
    <t>A/403553.BAH.A53</t>
  </si>
  <si>
    <t>4553BZAA52</t>
  </si>
  <si>
    <t>A/403553.BZA.A52</t>
  </si>
  <si>
    <t xml:space="preserve">COMPUTERS </t>
  </si>
  <si>
    <t>ABM</t>
  </si>
  <si>
    <t>4553BZAA51</t>
  </si>
  <si>
    <t>A/403553BZA.A51</t>
  </si>
  <si>
    <t>4553BZA001</t>
  </si>
  <si>
    <t>I/403553.001</t>
  </si>
  <si>
    <t>OFFICE RENOVATION</t>
  </si>
  <si>
    <t>4243BZA001</t>
  </si>
  <si>
    <t>I/403243.001</t>
  </si>
  <si>
    <t>RENOVATIONS CITY</t>
  </si>
  <si>
    <t>4183BZAA60</t>
  </si>
  <si>
    <t>A/404183.BZA.A60</t>
  </si>
  <si>
    <t>LEVS:ZA:NEW MACHINERY AND EQUIPMENT</t>
  </si>
  <si>
    <t>4392HZ5010</t>
  </si>
  <si>
    <t>I/404392.010</t>
  </si>
  <si>
    <t>ETHEMBENI CEMETRY</t>
  </si>
  <si>
    <t>Ward 35</t>
  </si>
  <si>
    <t>WASTE MANAGEMENT</t>
  </si>
  <si>
    <t>4186BZAA61</t>
  </si>
  <si>
    <t>A/404186.BZA.A61</t>
  </si>
  <si>
    <t>TRANSPORT ASSETS</t>
  </si>
  <si>
    <t>4186BZAA51</t>
  </si>
  <si>
    <t>A/404186.BZA.A51</t>
  </si>
  <si>
    <t>GYSERS EQUIPMENT</t>
  </si>
  <si>
    <t>DOMESTIC WASTE</t>
  </si>
  <si>
    <t>4187BAHA61</t>
  </si>
  <si>
    <t>A/404187.BAH.A61</t>
  </si>
  <si>
    <t>TRUCKS FOR WASTE</t>
  </si>
  <si>
    <t>4327BZAA52</t>
  </si>
  <si>
    <t>A/404327.BZA.A52</t>
  </si>
  <si>
    <t>4327BAHA60</t>
  </si>
  <si>
    <t>A/404327.BAH.A60</t>
  </si>
  <si>
    <t>SPEED CAMERA EQUIPMENT</t>
  </si>
  <si>
    <t>4327BAHA61</t>
  </si>
  <si>
    <t>TRACTORS</t>
  </si>
  <si>
    <t>SLASHER</t>
  </si>
  <si>
    <t>4402BZ5001</t>
  </si>
  <si>
    <t>I/404402.010</t>
  </si>
  <si>
    <t>UPGRADE CHANGE ROOMS</t>
  </si>
  <si>
    <t>CORPORATE SERVICES</t>
  </si>
  <si>
    <t>OCCUPATIONAL HEALTH</t>
  </si>
  <si>
    <t>3346BAHA52</t>
  </si>
  <si>
    <t>A/304346.BAH.A52</t>
  </si>
  <si>
    <t>3346BAHA53</t>
  </si>
  <si>
    <t>A/304346.BAH.A53</t>
  </si>
  <si>
    <t>PPE-FURNITURE AND EQUIPMENT - ALL OR EXCL NERSA-ACQUISITI</t>
  </si>
  <si>
    <t>3346BAHA60</t>
  </si>
  <si>
    <t>A/304346.BAH.A60</t>
  </si>
  <si>
    <t>HR SUSTAINABLE DEVELOPMENT</t>
  </si>
  <si>
    <t>3001BAHA60</t>
  </si>
  <si>
    <t>A/304001.BAH.A60</t>
  </si>
  <si>
    <t>HR SUSTAINABLE DEVEL</t>
  </si>
  <si>
    <t>3001BAHA52</t>
  </si>
  <si>
    <t>A/304001.BAH.A52</t>
  </si>
  <si>
    <t>LEGAL</t>
  </si>
  <si>
    <t>3505BAHA52</t>
  </si>
  <si>
    <t>A/304502.BAH.A52</t>
  </si>
  <si>
    <t>ARCHIEVS, REG &amp; INFO</t>
  </si>
  <si>
    <t>A/304505.BAH.A52</t>
  </si>
  <si>
    <t>PRINTING</t>
  </si>
  <si>
    <t>3506BAHA60</t>
  </si>
  <si>
    <t>A/304506.BAH.A60</t>
  </si>
  <si>
    <t>3506BAHA52</t>
  </si>
  <si>
    <t>A/304506.BAH.A52</t>
  </si>
  <si>
    <t>SEC &amp; AUX SERVICES</t>
  </si>
  <si>
    <t>3507BAHA52</t>
  </si>
  <si>
    <t>A/304507.BAH.A52</t>
  </si>
  <si>
    <t xml:space="preserve">         100 000</t>
  </si>
  <si>
    <t>3507BAHA53</t>
  </si>
  <si>
    <t>A/304507.BAH.A53</t>
  </si>
  <si>
    <t>3507BAHA60</t>
  </si>
  <si>
    <t>A/304507.BAH.A60</t>
  </si>
  <si>
    <t>PERSONNEL/BENEFITS</t>
  </si>
  <si>
    <t>3525BAHA52</t>
  </si>
  <si>
    <t>A/304525.BAH.A52</t>
  </si>
  <si>
    <t>3525BAHA53</t>
  </si>
  <si>
    <t>A/304525.BAHA53</t>
  </si>
  <si>
    <t>3525BAHA60</t>
  </si>
  <si>
    <t>A/304525.BAH.A60</t>
  </si>
  <si>
    <t>3525BZA001</t>
  </si>
  <si>
    <t>I/304525.001</t>
  </si>
  <si>
    <t>REPLACE FLOORING RM 616 - F NDLOVU</t>
  </si>
  <si>
    <t>OUTSOURCED INFRASTRUCTURE CAP PROJECTS/LAN &amp; WAN</t>
  </si>
  <si>
    <t>ICT</t>
  </si>
  <si>
    <t>3526BAHA60</t>
  </si>
  <si>
    <t>A/304526.BAH.A60</t>
  </si>
  <si>
    <t>3526BAHA52</t>
  </si>
  <si>
    <t>A/304526.BAH.A52</t>
  </si>
  <si>
    <t>3526BZA003</t>
  </si>
  <si>
    <t>I/304526.003</t>
  </si>
  <si>
    <t>LEVS:ZA:LAN/WAN</t>
  </si>
  <si>
    <t>A/304526.BAHA53</t>
  </si>
  <si>
    <t>OD</t>
  </si>
  <si>
    <t>3530BAHA60</t>
  </si>
  <si>
    <t>A/304530.BAH.A60</t>
  </si>
  <si>
    <t>3530BAHA52</t>
  </si>
  <si>
    <t>A/304530.BAH.A52</t>
  </si>
  <si>
    <t>3530BAHA53</t>
  </si>
  <si>
    <t>A/304530.BAH.A53</t>
  </si>
  <si>
    <t>CITY FINANCE</t>
  </si>
  <si>
    <t>G M - CFO</t>
  </si>
  <si>
    <t>2035BZA003</t>
  </si>
  <si>
    <t>I/202035.003</t>
  </si>
  <si>
    <t>LEVS:ZA:WATER METERING</t>
  </si>
  <si>
    <t>OUTSOURCED INFRASTRUCTURE CAP PROJECTS/WATER METERING</t>
  </si>
  <si>
    <t>2035BZA004</t>
  </si>
  <si>
    <t>I/202035.004</t>
  </si>
  <si>
    <t>LEVS:ZA:ELECTRICITY METERING</t>
  </si>
  <si>
    <t>OUTSOURCED INFRASTRUCTURE CAP PROJECTS/ELECTRICITY METERING</t>
  </si>
  <si>
    <t>WHOLE OF THE MUNICIPALITY</t>
  </si>
  <si>
    <t>2035BZA001</t>
  </si>
  <si>
    <t>I/202035.001</t>
  </si>
  <si>
    <t>LEVS:ZA:FINANCIAL MANAGEMENT SYSTEM SAP</t>
  </si>
  <si>
    <t>OUTSOURCED INFRASTRUCTURE CAP PROJECTS/SAP SYSTEM</t>
  </si>
  <si>
    <t>2035BAHA52</t>
  </si>
  <si>
    <t>A/202035.BAH.A52</t>
  </si>
  <si>
    <t>COMPUTERS</t>
  </si>
  <si>
    <t>2035BAHA53</t>
  </si>
  <si>
    <t>A/202035.BAH.A53</t>
  </si>
  <si>
    <t>OFFICE FURNITURE</t>
  </si>
  <si>
    <t>PPE-FURNITURE -ALL OR EXCL NERSA-ACQUISITION</t>
  </si>
  <si>
    <t>LOGISTIC</t>
  </si>
  <si>
    <t>2037BAH003</t>
  </si>
  <si>
    <t>I/204037.003</t>
  </si>
  <si>
    <t>LEVS:AH:FUEL MANAGEMENT SYSTEM</t>
  </si>
  <si>
    <t>OUTSOURCED INFRASTRUCTURE CAP PROJECTS/FUEL MANAGEMENT SYSTEM</t>
  </si>
  <si>
    <t>RV01_MSVO</t>
  </si>
  <si>
    <t>2037CZ4004</t>
  </si>
  <si>
    <t>I/204037.004</t>
  </si>
  <si>
    <t>MSVO:Z4:SECURITY CAMERA:CENTRAL STORES</t>
  </si>
  <si>
    <t>OUTSOURCED INFRASTRUCTURE CAP PROJECTS/SECURITY CAMERAS STORES</t>
  </si>
  <si>
    <t>204037</t>
  </si>
  <si>
    <t>2037BAHA60</t>
  </si>
  <si>
    <t>A/204037.BAH.A60</t>
  </si>
  <si>
    <t>PPE-MACHINERY &amp; EQUIP.-ALL OR EXCL NERSA-ACQUISITI/COVID-19 EQUIPMENT</t>
  </si>
  <si>
    <t>2037BAHA53</t>
  </si>
  <si>
    <t>A/204037.BAH.A53</t>
  </si>
  <si>
    <t>2037BAHA52</t>
  </si>
  <si>
    <t>A/204037.BAH.A52</t>
  </si>
  <si>
    <t>HYDRAULIC CABLE CUTTER</t>
  </si>
  <si>
    <t>202035</t>
  </si>
  <si>
    <t>2035BAHA60</t>
  </si>
  <si>
    <t>A/202035.BAH.A60</t>
  </si>
  <si>
    <t>COVID 19-EQUIPMENT FOR SANITISATION OF BUILDINGS</t>
  </si>
  <si>
    <t>FLT MNGT TRNS &amp; PLNT</t>
  </si>
  <si>
    <t>204160</t>
  </si>
  <si>
    <t>2160BZAA61</t>
  </si>
  <si>
    <t>A/204160.BZA.A61</t>
  </si>
  <si>
    <t>NEW VEHICLES</t>
  </si>
  <si>
    <t>REAL_EST&amp;VAL</t>
  </si>
  <si>
    <t>204242</t>
  </si>
  <si>
    <t>2242JAHA53</t>
  </si>
  <si>
    <t>A/204242.JAH.A53</t>
  </si>
  <si>
    <t>FILING SYSTEM FOR REAL ESTATE FILES</t>
  </si>
  <si>
    <t>REAL ESTATE FILING SYSTEM</t>
  </si>
  <si>
    <t>FURNITURE FOR NEW STAFF MEMBERS</t>
  </si>
  <si>
    <t>2242JAHA60</t>
  </si>
  <si>
    <t>A/204242.JAH.A60</t>
  </si>
  <si>
    <t>WORKING TOOLS:MEASURING WHEELS, CAMERAS, PROJECTORS, VOICE RECORDER</t>
  </si>
  <si>
    <t>ASSET &amp; LIAB - MNGT</t>
  </si>
  <si>
    <t>203554</t>
  </si>
  <si>
    <t>2554BAHA52</t>
  </si>
  <si>
    <t>A/203554.BAH.A52</t>
  </si>
  <si>
    <t>UTILITY</t>
  </si>
  <si>
    <t>204020</t>
  </si>
  <si>
    <t>2020BAHA52</t>
  </si>
  <si>
    <t>A/204020.BAH.A52</t>
  </si>
  <si>
    <t>2020BAHA53</t>
  </si>
  <si>
    <t>A/204020.BAH.A53</t>
  </si>
  <si>
    <t>2020BAHA60</t>
  </si>
  <si>
    <t>A/204020.BAH.A60</t>
  </si>
  <si>
    <t xml:space="preserve">Supply and installation of Airconditioners </t>
  </si>
  <si>
    <t xml:space="preserve">IP Phones </t>
  </si>
  <si>
    <t>METER READING APP</t>
  </si>
  <si>
    <t>2020BAHA61</t>
  </si>
  <si>
    <t>A/204020.BAH.A61</t>
  </si>
  <si>
    <t>METER READING HAND HELD DEVICES</t>
  </si>
  <si>
    <t>DEBTORS MANAGEMENT</t>
  </si>
  <si>
    <t>2023BAHA52</t>
  </si>
  <si>
    <t>A/204023.BAH.A52</t>
  </si>
  <si>
    <t>2 X LAPTOPS</t>
  </si>
  <si>
    <t>CUSTOMER CARE</t>
  </si>
  <si>
    <t>2024BAHA52</t>
  </si>
  <si>
    <t>A/204024.BAH.A52</t>
  </si>
  <si>
    <t>LAPTOPS</t>
  </si>
  <si>
    <t>2024BAHA53</t>
  </si>
  <si>
    <t>A/204024.BAH.A53</t>
  </si>
  <si>
    <t>I/204024.001</t>
  </si>
  <si>
    <t>RENOVATIONS TO BOMBAY &amp; SOBANTU OFFICE</t>
  </si>
  <si>
    <t>2024BAH002</t>
  </si>
  <si>
    <t>I/204024.002</t>
  </si>
  <si>
    <t xml:space="preserve">RENOVATIONS TO MAIN OFFICE BANKING HALL </t>
  </si>
  <si>
    <t>2024BAH003</t>
  </si>
  <si>
    <t>I/204024.003</t>
  </si>
  <si>
    <t>RENOVATIONS TO OFFICES</t>
  </si>
  <si>
    <t>2024BAHA60</t>
  </si>
  <si>
    <t>A/204024.BAH.A60</t>
  </si>
  <si>
    <t>REPLACEMENT OF AIR CONDITIONERS</t>
  </si>
  <si>
    <t>2024BAHA61</t>
  </si>
  <si>
    <t>A/204024.BAH.A61</t>
  </si>
  <si>
    <t>1 X VEHICLE</t>
  </si>
  <si>
    <t xml:space="preserve">CALL CENTRE SYSTEM </t>
  </si>
  <si>
    <t>FIN &amp; CASH MNGT</t>
  </si>
  <si>
    <t>2039BAHA52</t>
  </si>
  <si>
    <t>A/204039.BAH.A52</t>
  </si>
  <si>
    <t>2039BAHA53</t>
  </si>
  <si>
    <t>A/204039.BAH.A53</t>
  </si>
  <si>
    <t>INSURANCE MNGT</t>
  </si>
  <si>
    <t>2040BAHA52</t>
  </si>
  <si>
    <t>A/204040.BAH.A52</t>
  </si>
  <si>
    <t>2040BAHA53</t>
  </si>
  <si>
    <t>A/204040.BAH.A53</t>
  </si>
  <si>
    <t>NEW:NEW:FURNITURE &amp; OFFICE EQUIP</t>
  </si>
  <si>
    <t>COMP ANALYSIS REVENUE</t>
  </si>
  <si>
    <t>2046BAHA52</t>
  </si>
  <si>
    <t>A/204046.BAH.A52</t>
  </si>
  <si>
    <t>2046BAH001</t>
  </si>
  <si>
    <t>I/204046.001</t>
  </si>
  <si>
    <t xml:space="preserve">RENOVATIONS TO THE OFFICES  </t>
  </si>
  <si>
    <t xml:space="preserve"> </t>
  </si>
  <si>
    <t>2046BAHA53</t>
  </si>
  <si>
    <t>A/204046.BAH.A53</t>
  </si>
  <si>
    <t>2046BAHA60</t>
  </si>
  <si>
    <t>A/204046.BAH.A60</t>
  </si>
  <si>
    <t>SUPPLY AND INSTALLATION OF AIR CONDITIONERS</t>
  </si>
  <si>
    <t>SCM</t>
  </si>
  <si>
    <t>2051BAHA53</t>
  </si>
  <si>
    <t>A/204051.BAH.A53</t>
  </si>
  <si>
    <t>6 X OFFICE CHAIRS</t>
  </si>
  <si>
    <t>BULK FILING CABINETS</t>
  </si>
  <si>
    <t xml:space="preserve">RENOVATIONS TO ADMIN COUNTER </t>
  </si>
  <si>
    <t>2051BAHA52</t>
  </si>
  <si>
    <t>A/204051.BAH.A52</t>
  </si>
  <si>
    <t>7 X LAPTOPS</t>
  </si>
  <si>
    <t xml:space="preserve">1 DESK </t>
  </si>
  <si>
    <t>2051BAHA60</t>
  </si>
  <si>
    <t>A/204051.BAH.A60</t>
  </si>
  <si>
    <t>CAMERAS</t>
  </si>
  <si>
    <t>RATES</t>
  </si>
  <si>
    <t>2022BAHA52</t>
  </si>
  <si>
    <t>A/204022.BAH.A52</t>
  </si>
  <si>
    <t>2022BAH002</t>
  </si>
  <si>
    <t>I/204022.002</t>
  </si>
  <si>
    <t xml:space="preserve">RENOVATIONS TO RATES OFFICE AND ENQUIRIES COUNTER  </t>
  </si>
  <si>
    <t>2022BAHA53</t>
  </si>
  <si>
    <t>A/204022.BAH.A53</t>
  </si>
  <si>
    <t>2022BAHA60</t>
  </si>
  <si>
    <t>A/204022.BAH.A60</t>
  </si>
  <si>
    <t>PAY OFFICE</t>
  </si>
  <si>
    <t>2041BAHA60</t>
  </si>
  <si>
    <t>A/204041.BAH.A60</t>
  </si>
  <si>
    <t>PPE-MACHINERY &amp; EQUIP.-ALL OR EXCL NERSA-ACQUISITION</t>
  </si>
  <si>
    <t>2041BAHA52</t>
  </si>
  <si>
    <t>A/204041.BAH.A52</t>
  </si>
  <si>
    <t>2041BAHA53</t>
  </si>
  <si>
    <t>A/204041.BAH.A53</t>
  </si>
  <si>
    <t>Steel Filing Cabinets</t>
  </si>
  <si>
    <t xml:space="preserve">Office chairs </t>
  </si>
  <si>
    <t xml:space="preserve">SELF INSURANCE </t>
  </si>
  <si>
    <t>2825BAHA52</t>
  </si>
  <si>
    <t>A/204825.BAH.A52</t>
  </si>
  <si>
    <t>2825BAHA53</t>
  </si>
  <si>
    <t>A/204825.BAH.A53</t>
  </si>
  <si>
    <t>2825BZAA61</t>
  </si>
  <si>
    <t>A/204825.BZA.A61</t>
  </si>
  <si>
    <t>Budget Planning</t>
  </si>
  <si>
    <t>2027BAHA52</t>
  </si>
  <si>
    <t>A/204027.BAH.A52</t>
  </si>
  <si>
    <t>2027BAHA53</t>
  </si>
  <si>
    <t>A/204027.BAH.A53</t>
  </si>
  <si>
    <t>6560HZA002</t>
  </si>
  <si>
    <t>INTANGIBLE-OTHER:COMPUTER SOFTWARE-ACQUISI</t>
  </si>
  <si>
    <t xml:space="preserve">Acquisition of GIS software </t>
  </si>
  <si>
    <t>COMMUNITY HALLS</t>
  </si>
  <si>
    <t>4243HZ5007</t>
  </si>
  <si>
    <t>I/403243.007</t>
  </si>
  <si>
    <t>MIG:Z5:WARD 38 COMMUNITY HALL</t>
  </si>
  <si>
    <t>4243HZ1008</t>
  </si>
  <si>
    <t>I/403243.008</t>
  </si>
  <si>
    <t>MIG:Z5:WARD 7 COMMUNITY HALL</t>
  </si>
  <si>
    <t>4243HZ5009</t>
  </si>
  <si>
    <t>I/403243.009</t>
  </si>
  <si>
    <t>MIG:Z5:WARD 29 COMMUNITY HALL</t>
  </si>
  <si>
    <t>4243HZ4010</t>
  </si>
  <si>
    <t>I/403243.010</t>
  </si>
  <si>
    <t>MIG:Z4:WARD 24 COMMUNITY HALL</t>
  </si>
  <si>
    <t>4243HZ1011</t>
  </si>
  <si>
    <t>MIG:Z4:WARD 8 COMMUNITY HALL</t>
  </si>
  <si>
    <t>4243HZ3012</t>
  </si>
  <si>
    <t>MIG:Z3:WARD 13 COMMUNITY HALL</t>
  </si>
  <si>
    <t>4431HZA007</t>
  </si>
  <si>
    <t>I/404431.007</t>
  </si>
  <si>
    <t>MIG:AH:ROAD CEMETRY</t>
  </si>
  <si>
    <t>5125HZA069</t>
  </si>
  <si>
    <t>I/504125.069</t>
  </si>
  <si>
    <t>MIG:ZA:REHABILITATION OF MBANJWA ROAD IN WARD 40</t>
  </si>
  <si>
    <t>TS01_PRVOT</t>
  </si>
  <si>
    <t>6508A24009</t>
  </si>
  <si>
    <t>I/604508.009</t>
  </si>
  <si>
    <t>PRVOT:Z4:NEW AIRPORT FENCE</t>
  </si>
  <si>
    <t>illuminating fence - grant funded</t>
  </si>
  <si>
    <t>6508A24010</t>
  </si>
  <si>
    <t>I/604508.010</t>
  </si>
  <si>
    <t>PRVOT:Z4:DARINAGE SYSTEM-RUNWAY</t>
  </si>
  <si>
    <t>TS11_CGTAO</t>
  </si>
  <si>
    <t>62417ZA005</t>
  </si>
  <si>
    <t>I/604241.005</t>
  </si>
  <si>
    <t>COGTA:ZA:UPGRADE OF HEROES ACRE MEMORIAL</t>
  </si>
  <si>
    <t>As per condition of the Grant funding - HSDG</t>
  </si>
  <si>
    <t>Increased revenue</t>
  </si>
  <si>
    <t>Public Saety Enforcement and Disaster Management</t>
  </si>
  <si>
    <t>4 - FINANCIAL SUSTAINABILITY</t>
  </si>
  <si>
    <t xml:space="preserve">4.1 Improved Revenue collection 
</t>
  </si>
  <si>
    <t xml:space="preserve">Goal 4: FINANCIAL VIABILITY </t>
  </si>
  <si>
    <t>REGULATED PERFORMANCE INDICATORS  2022/2023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</si>
</sst>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&quot;R&quot;#,##0"/>
    <numFmt numFmtId="165" formatCode="_-[$R-1C09]* #,##0.00_-;\-[$R-1C09]* #,##0.00_-;_-[$R-1C09]* &quot;-&quot;??_-;_-@_-"/>
    <numFmt numFmtId="166" formatCode="&quot;R&quot;#,##0;[Red]\-&quot;R&quot;#,##0"/>
    <numFmt numFmtId="167" formatCode="_-&quot;R&quot;* #,##0.00_-;\-&quot;R&quot;* #,##0.00_-;_-&quot;R&quot;* &quot;-&quot;??_-;_-@_-"/>
    <numFmt numFmtId="168" formatCode="_(* #,##0,_);_(* \(#,##0,\);_(* &quot;–&quot;?_);_(@_)"/>
    <numFmt numFmtId="169" formatCode="_(* #,##0_);_(* \(#,##0\);_(* &quot;-&quot;??_);_(@_)"/>
    <numFmt numFmtId="170" formatCode="&quot;R&quot;\ #,##0"/>
    <numFmt numFmtId="171" formatCode="&quot;R&quot;#,##0.00"/>
    <numFmt numFmtId="172" formatCode="&quot;R&quot;\ #,##0.00"/>
    <numFmt numFmtId="173" formatCode="[$R-1C09]#,##0.00"/>
    <numFmt numFmtId="174" formatCode="&quot;R&quot;#,##0.00;[Red]\-&quot;R&quot;#,##0.00"/>
    <numFmt numFmtId="175" formatCode="&quot;R&quot;\ #,##0;[Red]&quot;R&quot;\ \-#,##0"/>
    <numFmt numFmtId="176" formatCode="&quot;R&quot;\ #,##0.00;[Red]&quot;R&quot;\ \-#,##0.00"/>
    <numFmt numFmtId="177" formatCode="_-[$R-434]* #,##0.00_-;\-[$R-434]* #,##0.00_-;_-[$R-434]* &quot;-&quot;??_-;_-@_-"/>
    <numFmt numFmtId="178" formatCode="_-* #,##0.00_-;\-* #,##0.00_-;_-* &quot;-&quot;??_-;_-@_-"/>
    <numFmt numFmtId="179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rgb="FFFF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Arial"/>
      <family val="2"/>
    </font>
    <font>
      <b/>
      <sz val="16"/>
      <name val="Arial"/>
      <family val="2"/>
    </font>
    <font>
      <sz val="26"/>
      <color theme="1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color theme="1"/>
      <name val="Arial Narrow"/>
      <family val="2"/>
    </font>
    <font>
      <b/>
      <sz val="14"/>
      <name val="Calibri"/>
      <family val="2"/>
      <scheme val="minor"/>
    </font>
    <font>
      <sz val="16"/>
      <name val="Arial Narrow"/>
      <family val="2"/>
    </font>
    <font>
      <b/>
      <u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name val="Arial"/>
      <family val="2"/>
    </font>
    <font>
      <b/>
      <sz val="28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Arial"/>
      <family val="2"/>
    </font>
    <font>
      <b/>
      <sz val="26"/>
      <color rgb="FF000000"/>
      <name val="Arial"/>
      <family val="2"/>
    </font>
    <font>
      <b/>
      <sz val="20"/>
      <color rgb="FFFF0000"/>
      <name val="Calibri"/>
      <family val="2"/>
      <scheme val="minor"/>
    </font>
    <font>
      <b/>
      <sz val="25"/>
      <color rgb="FFFF0000"/>
      <name val="Arial"/>
      <family val="2"/>
    </font>
    <font>
      <b/>
      <sz val="25"/>
      <color theme="1"/>
      <name val="Arial"/>
      <family val="2"/>
    </font>
    <font>
      <b/>
      <sz val="21"/>
      <color theme="1"/>
      <name val="Arial"/>
      <family val="2"/>
    </font>
    <font>
      <b/>
      <sz val="36"/>
      <name val="Arial"/>
      <family val="2"/>
    </font>
    <font>
      <b/>
      <sz val="36"/>
      <color theme="1"/>
      <name val="Arial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0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/>
  </cellStyleXfs>
  <cellXfs count="47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2" borderId="0" xfId="0" applyFont="1" applyFill="1"/>
    <xf numFmtId="17" fontId="3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17" fontId="5" fillId="3" borderId="1" xfId="0" applyNumberFormat="1" applyFont="1" applyFill="1" applyBorder="1" applyAlignment="1">
      <alignment horizontal="left" vertical="top"/>
    </xf>
    <xf numFmtId="17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0" xfId="0" applyFont="1"/>
    <xf numFmtId="0" fontId="12" fillId="2" borderId="0" xfId="0" applyFont="1" applyFill="1"/>
    <xf numFmtId="0" fontId="12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165" fontId="7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3" fillId="0" borderId="0" xfId="0" applyFont="1" applyFill="1"/>
    <xf numFmtId="0" fontId="13" fillId="0" borderId="0" xfId="0" applyFont="1"/>
    <xf numFmtId="0" fontId="13" fillId="2" borderId="0" xfId="0" applyFont="1" applyFill="1"/>
    <xf numFmtId="0" fontId="13" fillId="0" borderId="0" xfId="0" applyFont="1" applyFill="1" applyBorder="1"/>
    <xf numFmtId="0" fontId="13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0" fillId="2" borderId="0" xfId="0" applyFill="1"/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7" fillId="2" borderId="2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14" fillId="2" borderId="3" xfId="0" applyFont="1" applyFill="1" applyBorder="1" applyAlignment="1">
      <alignment vertical="top" wrapText="1"/>
    </xf>
    <xf numFmtId="0" fontId="4" fillId="5" borderId="0" xfId="0" applyFont="1" applyFill="1" applyAlignment="1">
      <alignment horizontal="left" vertical="top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9" fontId="10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/>
    </xf>
    <xf numFmtId="0" fontId="19" fillId="0" borderId="0" xfId="0" applyFont="1"/>
    <xf numFmtId="167" fontId="10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5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20" fillId="0" borderId="0" xfId="0" applyFont="1" applyBorder="1" applyAlignment="1">
      <alignment horizontal="left" vertical="top"/>
    </xf>
    <xf numFmtId="0" fontId="20" fillId="7" borderId="1" xfId="0" applyFont="1" applyFill="1" applyBorder="1" applyAlignment="1">
      <alignment horizontal="left" vertical="top"/>
    </xf>
    <xf numFmtId="49" fontId="20" fillId="7" borderId="1" xfId="0" applyNumberFormat="1" applyFont="1" applyFill="1" applyBorder="1" applyAlignment="1">
      <alignment horizontal="left" vertical="top"/>
    </xf>
    <xf numFmtId="0" fontId="20" fillId="7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left" vertical="top" wrapText="1"/>
    </xf>
    <xf numFmtId="168" fontId="22" fillId="2" borderId="1" xfId="0" applyNumberFormat="1" applyFont="1" applyFill="1" applyBorder="1"/>
    <xf numFmtId="168" fontId="8" fillId="0" borderId="1" xfId="0" applyNumberFormat="1" applyFont="1" applyBorder="1"/>
    <xf numFmtId="0" fontId="23" fillId="0" borderId="1" xfId="0" applyNumberFormat="1" applyFont="1" applyFill="1" applyBorder="1" applyAlignment="1">
      <alignment horizontal="left" vertical="top" wrapText="1"/>
    </xf>
    <xf numFmtId="168" fontId="22" fillId="2" borderId="7" xfId="0" applyNumberFormat="1" applyFont="1" applyFill="1" applyBorder="1"/>
    <xf numFmtId="168" fontId="22" fillId="2" borderId="1" xfId="1" applyNumberFormat="1" applyFont="1" applyFill="1" applyBorder="1" applyProtection="1"/>
    <xf numFmtId="168" fontId="22" fillId="2" borderId="7" xfId="1" applyNumberFormat="1" applyFont="1" applyFill="1" applyBorder="1" applyProtection="1"/>
    <xf numFmtId="168" fontId="24" fillId="2" borderId="1" xfId="1" applyNumberFormat="1" applyFont="1" applyFill="1" applyBorder="1" applyProtection="1"/>
    <xf numFmtId="168" fontId="24" fillId="2" borderId="1" xfId="0" applyNumberFormat="1" applyFont="1" applyFill="1" applyBorder="1"/>
    <xf numFmtId="169" fontId="13" fillId="0" borderId="1" xfId="1" applyNumberFormat="1" applyFont="1" applyBorder="1" applyAlignment="1">
      <alignment horizontal="right" vertical="top"/>
    </xf>
    <xf numFmtId="0" fontId="0" fillId="0" borderId="0" xfId="0" applyFont="1"/>
    <xf numFmtId="0" fontId="8" fillId="0" borderId="0" xfId="0" applyFont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49" fontId="8" fillId="7" borderId="1" xfId="0" applyNumberFormat="1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 wrapText="1"/>
    </xf>
    <xf numFmtId="0" fontId="25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169" fontId="13" fillId="0" borderId="1" xfId="1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168" fontId="13" fillId="0" borderId="1" xfId="0" applyNumberFormat="1" applyFont="1" applyBorder="1"/>
    <xf numFmtId="168" fontId="20" fillId="0" borderId="1" xfId="0" applyNumberFormat="1" applyFont="1" applyBorder="1"/>
    <xf numFmtId="0" fontId="9" fillId="0" borderId="1" xfId="0" applyNumberFormat="1" applyFont="1" applyFill="1" applyBorder="1" applyAlignment="1">
      <alignment horizontal="left" vertical="top" wrapText="1"/>
    </xf>
    <xf numFmtId="0" fontId="26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NumberFormat="1" applyFont="1" applyFill="1" applyBorder="1" applyAlignment="1" applyProtection="1">
      <alignment horizontal="left" vertical="top" wrapText="1"/>
    </xf>
    <xf numFmtId="168" fontId="28" fillId="0" borderId="1" xfId="0" applyNumberFormat="1" applyFont="1" applyBorder="1"/>
    <xf numFmtId="169" fontId="28" fillId="0" borderId="1" xfId="1" applyNumberFormat="1" applyFont="1" applyBorder="1" applyAlignment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168" fontId="29" fillId="0" borderId="1" xfId="0" applyNumberFormat="1" applyFont="1" applyBorder="1"/>
    <xf numFmtId="0" fontId="13" fillId="0" borderId="1" xfId="0" applyFont="1" applyFill="1" applyBorder="1" applyAlignment="1">
      <alignment horizontal="left" vertical="top" wrapText="1"/>
    </xf>
    <xf numFmtId="0" fontId="30" fillId="0" borderId="0" xfId="0" applyFont="1"/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Fill="1"/>
    <xf numFmtId="0" fontId="10" fillId="0" borderId="1" xfId="0" applyFont="1" applyFill="1" applyBorder="1" applyAlignment="1">
      <alignment vertical="top" wrapText="1"/>
    </xf>
    <xf numFmtId="170" fontId="10" fillId="0" borderId="1" xfId="0" applyNumberFormat="1" applyFont="1" applyFill="1" applyBorder="1" applyAlignment="1">
      <alignment horizontal="left" vertical="top" wrapText="1"/>
    </xf>
    <xf numFmtId="170" fontId="10" fillId="2" borderId="1" xfId="0" applyNumberFormat="1" applyFont="1" applyFill="1" applyBorder="1" applyAlignment="1">
      <alignment horizontal="left" vertical="top" wrapText="1"/>
    </xf>
    <xf numFmtId="171" fontId="10" fillId="2" borderId="2" xfId="0" applyNumberFormat="1" applyFont="1" applyFill="1" applyBorder="1" applyAlignment="1">
      <alignment horizontal="left" vertical="top" wrapText="1"/>
    </xf>
    <xf numFmtId="9" fontId="3" fillId="0" borderId="1" xfId="0" applyNumberFormat="1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vertical="top" wrapText="1"/>
    </xf>
    <xf numFmtId="0" fontId="31" fillId="6" borderId="0" xfId="0" applyFont="1" applyFill="1"/>
    <xf numFmtId="17" fontId="3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7" fontId="5" fillId="8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top" wrapText="1"/>
    </xf>
    <xf numFmtId="173" fontId="10" fillId="2" borderId="2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70" fontId="3" fillId="2" borderId="1" xfId="0" applyNumberFormat="1" applyFont="1" applyFill="1" applyBorder="1" applyAlignment="1">
      <alignment horizontal="left" vertical="top" wrapText="1"/>
    </xf>
    <xf numFmtId="0" fontId="31" fillId="2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2" fontId="36" fillId="0" borderId="1" xfId="0" applyNumberFormat="1" applyFont="1" applyFill="1" applyBorder="1" applyAlignment="1">
      <alignment horizontal="left" vertical="top" wrapText="1"/>
    </xf>
    <xf numFmtId="4" fontId="36" fillId="0" borderId="1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171" fontId="37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6" fontId="36" fillId="0" borderId="1" xfId="0" applyNumberFormat="1" applyFont="1" applyFill="1" applyBorder="1" applyAlignment="1">
      <alignment horizontal="left" vertical="top" wrapText="1"/>
    </xf>
    <xf numFmtId="173" fontId="36" fillId="0" borderId="1" xfId="0" applyNumberFormat="1" applyFont="1" applyFill="1" applyBorder="1" applyAlignment="1">
      <alignment horizontal="left" vertical="top" wrapText="1"/>
    </xf>
    <xf numFmtId="166" fontId="37" fillId="2" borderId="1" xfId="0" applyNumberFormat="1" applyFont="1" applyFill="1" applyBorder="1" applyAlignment="1">
      <alignment horizontal="left" vertical="top" wrapText="1"/>
    </xf>
    <xf numFmtId="0" fontId="37" fillId="2" borderId="1" xfId="0" applyNumberFormat="1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37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6" fillId="2" borderId="4" xfId="0" applyFont="1" applyFill="1" applyBorder="1" applyAlignment="1">
      <alignment horizontal="left" vertical="top" wrapText="1"/>
    </xf>
    <xf numFmtId="171" fontId="36" fillId="2" borderId="4" xfId="0" applyNumberFormat="1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vertical="top" wrapText="1"/>
    </xf>
    <xf numFmtId="0" fontId="38" fillId="2" borderId="0" xfId="0" applyFont="1" applyFill="1" applyAlignment="1">
      <alignment horizontal="left"/>
    </xf>
    <xf numFmtId="3" fontId="36" fillId="2" borderId="1" xfId="0" applyNumberFormat="1" applyFont="1" applyFill="1" applyBorder="1" applyAlignment="1">
      <alignment horizontal="left" vertical="top" wrapText="1"/>
    </xf>
    <xf numFmtId="3" fontId="36" fillId="2" borderId="1" xfId="0" applyNumberFormat="1" applyFont="1" applyFill="1" applyBorder="1" applyAlignment="1">
      <alignment horizontal="left" vertical="top"/>
    </xf>
    <xf numFmtId="0" fontId="36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  <xf numFmtId="0" fontId="37" fillId="0" borderId="1" xfId="0" applyNumberFormat="1" applyFont="1" applyFill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72" fontId="39" fillId="2" borderId="1" xfId="0" applyNumberFormat="1" applyFont="1" applyFill="1" applyBorder="1" applyAlignment="1">
      <alignment horizontal="left" vertical="top" wrapText="1"/>
    </xf>
    <xf numFmtId="172" fontId="39" fillId="0" borderId="1" xfId="0" applyNumberFormat="1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9" fillId="2" borderId="1" xfId="0" applyFont="1" applyFill="1" applyBorder="1" applyAlignment="1">
      <alignment horizontal="left" vertical="top" wrapText="1"/>
    </xf>
    <xf numFmtId="173" fontId="32" fillId="2" borderId="1" xfId="0" applyNumberFormat="1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left" vertical="top" wrapText="1"/>
    </xf>
    <xf numFmtId="172" fontId="32" fillId="2" borderId="1" xfId="0" applyNumberFormat="1" applyFont="1" applyFill="1" applyBorder="1" applyAlignment="1">
      <alignment horizontal="left" vertical="top" wrapText="1"/>
    </xf>
    <xf numFmtId="174" fontId="32" fillId="0" borderId="1" xfId="0" applyNumberFormat="1" applyFont="1" applyFill="1" applyBorder="1" applyAlignment="1">
      <alignment horizontal="left" vertical="top" wrapText="1"/>
    </xf>
    <xf numFmtId="170" fontId="32" fillId="0" borderId="1" xfId="0" applyNumberFormat="1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left" vertical="top" wrapText="1"/>
    </xf>
    <xf numFmtId="166" fontId="32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72" fontId="3" fillId="2" borderId="1" xfId="2" applyNumberFormat="1" applyFont="1" applyFill="1" applyBorder="1" applyAlignment="1">
      <alignment horizontal="left" vertical="top" wrapText="1"/>
    </xf>
    <xf numFmtId="172" fontId="10" fillId="2" borderId="1" xfId="0" applyNumberFormat="1" applyFont="1" applyFill="1" applyBorder="1" applyAlignment="1">
      <alignment horizontal="left" vertical="top" wrapText="1"/>
    </xf>
    <xf numFmtId="0" fontId="2" fillId="6" borderId="0" xfId="0" applyFont="1" applyFill="1"/>
    <xf numFmtId="173" fontId="10" fillId="2" borderId="1" xfId="0" applyNumberFormat="1" applyFont="1" applyFill="1" applyBorder="1" applyAlignment="1">
      <alignment horizontal="left" vertical="top" wrapText="1"/>
    </xf>
    <xf numFmtId="175" fontId="3" fillId="2" borderId="1" xfId="0" applyNumberFormat="1" applyFont="1" applyFill="1" applyBorder="1" applyAlignment="1">
      <alignment horizontal="left" vertical="top" wrapText="1"/>
    </xf>
    <xf numFmtId="176" fontId="3" fillId="2" borderId="1" xfId="0" applyNumberFormat="1" applyFont="1" applyFill="1" applyBorder="1" applyAlignment="1">
      <alignment horizontal="left" vertical="top" wrapText="1"/>
    </xf>
    <xf numFmtId="165" fontId="3" fillId="2" borderId="0" xfId="0" applyNumberFormat="1" applyFont="1" applyFill="1" applyAlignment="1">
      <alignment vertical="top"/>
    </xf>
    <xf numFmtId="176" fontId="10" fillId="2" borderId="1" xfId="0" applyNumberFormat="1" applyFont="1" applyFill="1" applyBorder="1" applyAlignment="1">
      <alignment horizontal="left" vertical="top" wrapText="1"/>
    </xf>
    <xf numFmtId="0" fontId="41" fillId="2" borderId="2" xfId="0" applyFont="1" applyFill="1" applyBorder="1" applyAlignment="1">
      <alignment horizontal="left" vertical="top" wrapText="1"/>
    </xf>
    <xf numFmtId="176" fontId="10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75" fontId="3" fillId="2" borderId="0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176" fontId="3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32" fillId="0" borderId="0" xfId="0" applyFont="1" applyFill="1"/>
    <xf numFmtId="0" fontId="32" fillId="2" borderId="0" xfId="0" applyFont="1" applyFill="1"/>
    <xf numFmtId="0" fontId="32" fillId="0" borderId="0" xfId="0" applyFont="1"/>
    <xf numFmtId="0" fontId="3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177" fontId="3" fillId="0" borderId="2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9" fontId="10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71" fontId="10" fillId="2" borderId="1" xfId="0" applyNumberFormat="1" applyFont="1" applyFill="1" applyBorder="1" applyAlignment="1">
      <alignment horizontal="left" vertical="top" wrapText="1"/>
    </xf>
    <xf numFmtId="171" fontId="3" fillId="2" borderId="1" xfId="0" applyNumberFormat="1" applyFont="1" applyFill="1" applyBorder="1" applyAlignment="1">
      <alignment horizontal="left" vertical="top" wrapText="1"/>
    </xf>
    <xf numFmtId="171" fontId="10" fillId="0" borderId="1" xfId="0" applyNumberFormat="1" applyFont="1" applyFill="1" applyBorder="1" applyAlignment="1">
      <alignment horizontal="left" vertical="top" wrapText="1"/>
    </xf>
    <xf numFmtId="171" fontId="10" fillId="0" borderId="4" xfId="0" applyNumberFormat="1" applyFont="1" applyFill="1" applyBorder="1" applyAlignment="1">
      <alignment vertical="top" wrapText="1"/>
    </xf>
    <xf numFmtId="171" fontId="10" fillId="2" borderId="4" xfId="0" applyNumberFormat="1" applyFont="1" applyFill="1" applyBorder="1" applyAlignment="1">
      <alignment vertical="top" wrapText="1"/>
    </xf>
    <xf numFmtId="0" fontId="42" fillId="0" borderId="0" xfId="0" applyFont="1"/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/>
    <xf numFmtId="0" fontId="43" fillId="6" borderId="0" xfId="0" applyFont="1" applyFill="1"/>
    <xf numFmtId="0" fontId="44" fillId="2" borderId="0" xfId="0" applyFont="1" applyFill="1"/>
    <xf numFmtId="0" fontId="44" fillId="6" borderId="0" xfId="0" applyFont="1" applyFill="1"/>
    <xf numFmtId="0" fontId="44" fillId="0" borderId="0" xfId="0" applyFont="1" applyFill="1"/>
    <xf numFmtId="0" fontId="45" fillId="0" borderId="0" xfId="0" applyFont="1" applyFill="1"/>
    <xf numFmtId="0" fontId="45" fillId="6" borderId="0" xfId="0" applyFont="1" applyFill="1"/>
    <xf numFmtId="0" fontId="44" fillId="0" borderId="0" xfId="0" applyFont="1"/>
    <xf numFmtId="0" fontId="7" fillId="0" borderId="0" xfId="0" applyFont="1" applyFill="1"/>
    <xf numFmtId="0" fontId="7" fillId="0" borderId="0" xfId="0" applyFont="1"/>
    <xf numFmtId="0" fontId="46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left" vertical="top" wrapText="1"/>
    </xf>
    <xf numFmtId="0" fontId="47" fillId="2" borderId="1" xfId="0" applyFont="1" applyFill="1" applyBorder="1" applyAlignment="1">
      <alignment horizontal="left" vertical="top" wrapText="1"/>
    </xf>
    <xf numFmtId="0" fontId="47" fillId="2" borderId="1" xfId="0" applyFont="1" applyFill="1" applyBorder="1" applyAlignment="1">
      <alignment vertical="top" wrapText="1"/>
    </xf>
    <xf numFmtId="9" fontId="47" fillId="2" borderId="1" xfId="0" applyNumberFormat="1" applyFont="1" applyFill="1" applyBorder="1" applyAlignment="1">
      <alignment vertical="top" wrapText="1"/>
    </xf>
    <xf numFmtId="0" fontId="47" fillId="0" borderId="1" xfId="0" applyFont="1" applyBorder="1" applyAlignment="1">
      <alignment horizontal="left" vertical="top" wrapText="1"/>
    </xf>
    <xf numFmtId="168" fontId="13" fillId="0" borderId="1" xfId="0" applyNumberFormat="1" applyFont="1" applyFill="1" applyBorder="1"/>
    <xf numFmtId="168" fontId="20" fillId="0" borderId="1" xfId="0" applyNumberFormat="1" applyFont="1" applyFill="1" applyBorder="1"/>
    <xf numFmtId="0" fontId="32" fillId="0" borderId="1" xfId="0" applyFont="1" applyFill="1" applyBorder="1" applyAlignment="1">
      <alignment horizontal="left" vertical="top" wrapText="1"/>
    </xf>
    <xf numFmtId="0" fontId="47" fillId="6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172" fontId="10" fillId="0" borderId="2" xfId="0" applyNumberFormat="1" applyFont="1" applyFill="1" applyBorder="1" applyAlignment="1">
      <alignment horizontal="left" vertical="top"/>
    </xf>
    <xf numFmtId="0" fontId="48" fillId="0" borderId="0" xfId="0" applyFont="1" applyFill="1"/>
    <xf numFmtId="0" fontId="7" fillId="10" borderId="2" xfId="0" applyFont="1" applyFill="1" applyBorder="1" applyAlignment="1">
      <alignment vertical="top" wrapText="1"/>
    </xf>
    <xf numFmtId="0" fontId="7" fillId="1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0" fillId="11" borderId="0" xfId="0" applyFill="1"/>
    <xf numFmtId="0" fontId="0" fillId="11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/>
    </xf>
    <xf numFmtId="179" fontId="0" fillId="0" borderId="0" xfId="3" applyNumberFormat="1" applyFont="1" applyFill="1"/>
    <xf numFmtId="179" fontId="0" fillId="0" borderId="0" xfId="4" applyNumberFormat="1" applyFont="1" applyFill="1"/>
    <xf numFmtId="178" fontId="0" fillId="0" borderId="0" xfId="4" applyFont="1" applyFill="1"/>
    <xf numFmtId="179" fontId="2" fillId="0" borderId="0" xfId="3" applyNumberFormat="1" applyFont="1" applyFill="1"/>
    <xf numFmtId="0" fontId="49" fillId="0" borderId="0" xfId="0" applyFont="1" applyFill="1"/>
    <xf numFmtId="0" fontId="50" fillId="0" borderId="0" xfId="0" applyFont="1" applyFill="1"/>
    <xf numFmtId="49" fontId="0" fillId="0" borderId="3" xfId="0" applyNumberFormat="1" applyFont="1" applyFill="1" applyBorder="1" applyAlignment="1">
      <alignment horizontal="left"/>
    </xf>
    <xf numFmtId="0" fontId="49" fillId="0" borderId="0" xfId="5" applyNumberFormat="1" applyFont="1" applyFill="1" applyAlignment="1">
      <alignment horizontal="left" vertical="center"/>
    </xf>
    <xf numFmtId="0" fontId="0" fillId="0" borderId="0" xfId="0" applyFont="1" applyFill="1" applyAlignment="1"/>
    <xf numFmtId="49" fontId="0" fillId="0" borderId="3" xfId="0" applyNumberFormat="1" applyFont="1" applyFill="1" applyBorder="1" applyAlignment="1"/>
    <xf numFmtId="0" fontId="4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51" fillId="0" borderId="0" xfId="0" applyFont="1" applyFill="1"/>
    <xf numFmtId="178" fontId="0" fillId="0" borderId="0" xfId="3" applyFont="1" applyFill="1"/>
    <xf numFmtId="49" fontId="0" fillId="0" borderId="0" xfId="0" applyNumberFormat="1" applyFont="1" applyFill="1" applyBorder="1" applyAlignment="1">
      <alignment horizontal="left"/>
    </xf>
    <xf numFmtId="169" fontId="0" fillId="0" borderId="0" xfId="1" applyNumberFormat="1" applyFont="1" applyFill="1"/>
    <xf numFmtId="179" fontId="2" fillId="0" borderId="0" xfId="0" applyNumberFormat="1" applyFont="1" applyFill="1"/>
    <xf numFmtId="43" fontId="0" fillId="0" borderId="0" xfId="1" applyFont="1" applyFill="1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70" fontId="10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vertical="top" wrapText="1"/>
    </xf>
    <xf numFmtId="0" fontId="14" fillId="6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10" borderId="2" xfId="0" applyFont="1" applyFill="1" applyBorder="1" applyAlignment="1">
      <alignment vertical="top" wrapText="1"/>
    </xf>
    <xf numFmtId="0" fontId="14" fillId="10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10" borderId="2" xfId="0" applyFont="1" applyFill="1" applyBorder="1" applyAlignment="1">
      <alignment vertical="top" wrapText="1"/>
    </xf>
    <xf numFmtId="0" fontId="7" fillId="1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16" fontId="10" fillId="2" borderId="2" xfId="0" applyNumberFormat="1" applyFont="1" applyFill="1" applyBorder="1" applyAlignment="1">
      <alignment horizontal="center" vertical="top" wrapText="1"/>
    </xf>
    <xf numFmtId="16" fontId="10" fillId="2" borderId="4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6" fontId="10" fillId="2" borderId="2" xfId="0" applyNumberFormat="1" applyFont="1" applyFill="1" applyBorder="1" applyAlignment="1">
      <alignment horizontal="left" vertical="top" wrapText="1"/>
    </xf>
    <xf numFmtId="16" fontId="10" fillId="2" borderId="4" xfId="0" applyNumberFormat="1" applyFont="1" applyFill="1" applyBorder="1" applyAlignment="1">
      <alignment horizontal="left" vertical="top" wrapText="1"/>
    </xf>
    <xf numFmtId="0" fontId="32" fillId="3" borderId="2" xfId="0" applyFont="1" applyFill="1" applyBorder="1" applyAlignment="1">
      <alignment horizontal="center" vertical="center" textRotation="90" wrapText="1"/>
    </xf>
    <xf numFmtId="0" fontId="32" fillId="3" borderId="3" xfId="0" applyFont="1" applyFill="1" applyBorder="1" applyAlignment="1">
      <alignment horizontal="center" vertical="center" textRotation="90" wrapText="1"/>
    </xf>
    <xf numFmtId="0" fontId="32" fillId="3" borderId="4" xfId="0" applyFont="1" applyFill="1" applyBorder="1" applyAlignment="1">
      <alignment horizontal="center" vertical="center" textRotation="90" wrapText="1"/>
    </xf>
    <xf numFmtId="0" fontId="33" fillId="2" borderId="2" xfId="0" applyFont="1" applyFill="1" applyBorder="1" applyAlignment="1">
      <alignment horizontal="left" vertical="top" wrapText="1"/>
    </xf>
    <xf numFmtId="0" fontId="33" fillId="2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0" fontId="10" fillId="2" borderId="2" xfId="0" applyNumberFormat="1" applyFont="1" applyFill="1" applyBorder="1" applyAlignment="1">
      <alignment horizontal="left" vertical="top" wrapText="1"/>
    </xf>
    <xf numFmtId="170" fontId="10" fillId="2" borderId="4" xfId="0" applyNumberFormat="1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horizontal="left" vertical="top" wrapText="1"/>
    </xf>
    <xf numFmtId="0" fontId="37" fillId="0" borderId="2" xfId="0" applyFont="1" applyFill="1" applyBorder="1" applyAlignment="1" applyProtection="1">
      <alignment vertical="top" wrapText="1"/>
    </xf>
    <xf numFmtId="0" fontId="37" fillId="0" borderId="4" xfId="0" applyFont="1" applyFill="1" applyBorder="1" applyAlignment="1" applyProtection="1">
      <alignment vertical="top" wrapText="1"/>
    </xf>
    <xf numFmtId="0" fontId="36" fillId="2" borderId="1" xfId="0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top" wrapText="1"/>
    </xf>
    <xf numFmtId="0" fontId="36" fillId="10" borderId="2" xfId="0" applyFont="1" applyFill="1" applyBorder="1" applyAlignment="1">
      <alignment horizontal="left" vertical="top" wrapText="1"/>
    </xf>
    <xf numFmtId="0" fontId="36" fillId="10" borderId="4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left" vertical="top" wrapText="1"/>
    </xf>
    <xf numFmtId="0" fontId="37" fillId="9" borderId="2" xfId="0" applyFont="1" applyFill="1" applyBorder="1" applyAlignment="1">
      <alignment horizontal="left" vertical="top" wrapText="1"/>
    </xf>
    <xf numFmtId="0" fontId="37" fillId="9" borderId="4" xfId="0" applyFont="1" applyFill="1" applyBorder="1" applyAlignment="1">
      <alignment horizontal="left" vertical="top" wrapText="1"/>
    </xf>
    <xf numFmtId="0" fontId="36" fillId="2" borderId="4" xfId="0" applyFont="1" applyFill="1" applyBorder="1" applyAlignment="1">
      <alignment horizontal="left" vertical="top" wrapText="1"/>
    </xf>
    <xf numFmtId="0" fontId="39" fillId="2" borderId="2" xfId="0" applyFont="1" applyFill="1" applyBorder="1" applyAlignment="1">
      <alignment horizontal="left" vertical="top" wrapText="1"/>
    </xf>
    <xf numFmtId="0" fontId="39" fillId="2" borderId="4" xfId="0" applyFont="1" applyFill="1" applyBorder="1" applyAlignment="1">
      <alignment horizontal="left" vertical="top" wrapText="1"/>
    </xf>
    <xf numFmtId="166" fontId="32" fillId="2" borderId="1" xfId="0" applyNumberFormat="1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left" vertical="top" wrapText="1"/>
    </xf>
    <xf numFmtId="0" fontId="39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top" wrapText="1"/>
    </xf>
    <xf numFmtId="0" fontId="32" fillId="2" borderId="4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166" fontId="32" fillId="0" borderId="2" xfId="0" applyNumberFormat="1" applyFont="1" applyFill="1" applyBorder="1" applyAlignment="1">
      <alignment horizontal="left" vertical="top" wrapText="1"/>
    </xf>
    <xf numFmtId="166" fontId="32" fillId="0" borderId="4" xfId="0" applyNumberFormat="1" applyFont="1" applyFill="1" applyBorder="1" applyAlignment="1">
      <alignment horizontal="left" vertical="top" wrapText="1"/>
    </xf>
    <xf numFmtId="172" fontId="39" fillId="0" borderId="2" xfId="0" applyNumberFormat="1" applyFont="1" applyFill="1" applyBorder="1" applyAlignment="1">
      <alignment horizontal="left" vertical="top" wrapText="1"/>
    </xf>
    <xf numFmtId="172" fontId="39" fillId="0" borderId="4" xfId="0" applyNumberFormat="1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10" borderId="2" xfId="0" applyFont="1" applyFill="1" applyBorder="1" applyAlignment="1">
      <alignment horizontal="left" vertical="top" wrapText="1"/>
    </xf>
    <xf numFmtId="0" fontId="32" fillId="10" borderId="4" xfId="0" applyFont="1" applyFill="1" applyBorder="1" applyAlignment="1">
      <alignment horizontal="left" vertical="top" wrapText="1"/>
    </xf>
    <xf numFmtId="0" fontId="39" fillId="10" borderId="2" xfId="0" applyFont="1" applyFill="1" applyBorder="1" applyAlignment="1">
      <alignment horizontal="left" vertical="top" wrapText="1"/>
    </xf>
    <xf numFmtId="0" fontId="39" fillId="10" borderId="4" xfId="0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left" vertical="top" wrapText="1"/>
    </xf>
    <xf numFmtId="0" fontId="39" fillId="0" borderId="4" xfId="0" applyFont="1" applyFill="1" applyBorder="1" applyAlignment="1">
      <alignment horizontal="left" vertical="top" wrapText="1"/>
    </xf>
    <xf numFmtId="166" fontId="32" fillId="2" borderId="2" xfId="0" applyNumberFormat="1" applyFont="1" applyFill="1" applyBorder="1" applyAlignment="1">
      <alignment horizontal="left" vertical="top" wrapText="1"/>
    </xf>
    <xf numFmtId="166" fontId="32" fillId="2" borderId="4" xfId="0" applyNumberFormat="1" applyFont="1" applyFill="1" applyBorder="1" applyAlignment="1">
      <alignment horizontal="left" vertical="top" wrapText="1"/>
    </xf>
    <xf numFmtId="170" fontId="32" fillId="2" borderId="2" xfId="0" applyNumberFormat="1" applyFont="1" applyFill="1" applyBorder="1" applyAlignment="1">
      <alignment horizontal="left" vertical="top" wrapText="1"/>
    </xf>
    <xf numFmtId="170" fontId="32" fillId="2" borderId="4" xfId="0" applyNumberFormat="1" applyFont="1" applyFill="1" applyBorder="1" applyAlignment="1">
      <alignment horizontal="left" vertical="top" wrapText="1"/>
    </xf>
    <xf numFmtId="0" fontId="39" fillId="6" borderId="1" xfId="0" applyFont="1" applyFill="1" applyBorder="1" applyAlignment="1">
      <alignment horizontal="left" vertical="top" wrapText="1"/>
    </xf>
    <xf numFmtId="0" fontId="39" fillId="6" borderId="2" xfId="0" applyFont="1" applyFill="1" applyBorder="1" applyAlignment="1">
      <alignment horizontal="left" vertical="top" wrapText="1"/>
    </xf>
    <xf numFmtId="0" fontId="39" fillId="6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left" vertical="top" wrapText="1"/>
    </xf>
    <xf numFmtId="177" fontId="3" fillId="0" borderId="2" xfId="0" applyNumberFormat="1" applyFont="1" applyFill="1" applyBorder="1" applyAlignment="1">
      <alignment horizontal="left" vertical="top" wrapText="1"/>
    </xf>
    <xf numFmtId="177" fontId="3" fillId="0" borderId="4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72" fontId="10" fillId="0" borderId="2" xfId="0" applyNumberFormat="1" applyFont="1" applyFill="1" applyBorder="1" applyAlignment="1">
      <alignment horizontal="left" vertical="top"/>
    </xf>
    <xf numFmtId="172" fontId="10" fillId="0" borderId="4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66" fontId="10" fillId="2" borderId="1" xfId="0" applyNumberFormat="1" applyFont="1" applyFill="1" applyBorder="1" applyAlignment="1">
      <alignment horizontal="left" vertical="top" wrapText="1"/>
    </xf>
    <xf numFmtId="166" fontId="10" fillId="2" borderId="2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166" fontId="10" fillId="2" borderId="4" xfId="0" applyNumberFormat="1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4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172" fontId="10" fillId="2" borderId="4" xfId="0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173" fontId="10" fillId="2" borderId="2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173" fontId="10" fillId="2" borderId="3" xfId="0" applyNumberFormat="1" applyFont="1" applyFill="1" applyBorder="1" applyAlignment="1">
      <alignment horizontal="left" vertical="top" wrapText="1"/>
    </xf>
    <xf numFmtId="170" fontId="10" fillId="2" borderId="3" xfId="0" applyNumberFormat="1" applyFont="1" applyFill="1" applyBorder="1" applyAlignment="1">
      <alignment horizontal="left" vertical="top" wrapText="1"/>
    </xf>
    <xf numFmtId="173" fontId="10" fillId="2" borderId="4" xfId="0" applyNumberFormat="1" applyFont="1" applyFill="1" applyBorder="1" applyAlignment="1">
      <alignment horizontal="left" vertical="top" wrapText="1"/>
    </xf>
    <xf numFmtId="170" fontId="16" fillId="2" borderId="2" xfId="0" applyNumberFormat="1" applyFont="1" applyFill="1" applyBorder="1" applyAlignment="1">
      <alignment horizontal="left" vertical="top" wrapText="1"/>
    </xf>
    <xf numFmtId="170" fontId="16" fillId="2" borderId="4" xfId="0" applyNumberFormat="1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173" fontId="3" fillId="2" borderId="2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vertical="top"/>
    </xf>
    <xf numFmtId="173" fontId="3" fillId="2" borderId="4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/>
    <xf numFmtId="172" fontId="10" fillId="2" borderId="2" xfId="0" applyNumberFormat="1" applyFont="1" applyFill="1" applyBorder="1" applyAlignment="1">
      <alignment horizontal="left" vertical="top"/>
    </xf>
    <xf numFmtId="172" fontId="10" fillId="2" borderId="4" xfId="0" applyNumberFormat="1" applyFont="1" applyFill="1" applyBorder="1" applyAlignment="1">
      <alignment horizontal="left" vertical="top"/>
    </xf>
    <xf numFmtId="172" fontId="10" fillId="2" borderId="2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172" fontId="10" fillId="2" borderId="3" xfId="0" applyNumberFormat="1" applyFont="1" applyFill="1" applyBorder="1" applyAlignment="1">
      <alignment horizontal="center" vertical="top"/>
    </xf>
  </cellXfs>
  <cellStyles count="6">
    <cellStyle name="Comma" xfId="1" builtinId="3"/>
    <cellStyle name="Comma 2" xfId="3"/>
    <cellStyle name="Comma 7" xfId="4"/>
    <cellStyle name="Normal" xfId="0" builtinId="0"/>
    <cellStyle name="Normal 1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externalLink" Target="externalLinks/externalLink25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0</xdr:colOff>
      <xdr:row>31</xdr:row>
      <xdr:rowOff>0</xdr:rowOff>
    </xdr:to>
    <xdr:pic>
      <xdr:nvPicPr>
        <xdr:cNvPr id="2" name="Picture 1" descr="Msunduzi%20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60120"/>
          <a:ext cx="487680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30</xdr:row>
      <xdr:rowOff>0</xdr:rowOff>
    </xdr:to>
    <xdr:pic>
      <xdr:nvPicPr>
        <xdr:cNvPr id="2" name="Picture 1" descr="Msunduzi%20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2000"/>
          <a:ext cx="487680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30</xdr:row>
      <xdr:rowOff>0</xdr:rowOff>
    </xdr:to>
    <xdr:pic>
      <xdr:nvPicPr>
        <xdr:cNvPr id="2" name="Picture 1" descr="Msunduzi%20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2000"/>
          <a:ext cx="487680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30</xdr:row>
      <xdr:rowOff>0</xdr:rowOff>
    </xdr:to>
    <xdr:pic>
      <xdr:nvPicPr>
        <xdr:cNvPr id="2" name="Picture 1" descr="Msunduzi%20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2000"/>
          <a:ext cx="487680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30</xdr:row>
      <xdr:rowOff>0</xdr:rowOff>
    </xdr:to>
    <xdr:pic>
      <xdr:nvPicPr>
        <xdr:cNvPr id="2" name="Picture 1" descr="Msunduzi%20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62000"/>
          <a:ext cx="4876800" cy="475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unduzigovza-my.sharepoint.com/Users/IndrasenC/AppData/Local/Microsoft/Windows/INetCache/Content.Outlook/BRCHHHKK/FINAL%20DRAFT%20BUDGET%202017%2018%20A1%20SCHEDULE%2016%20MAY%2020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sonM\Desktop\APRIL%20SDBIP\APRIL%202021%20SDBIP%20OP%20TEMPLATE%2020%2021%20FY%20%2030%2004%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gakonkeH\AppData\Local\Microsoft\Windows\INetCache\Content.Outlook\SEYB1UVR\Copy%20of%20Copy%20of%20Copy%20of%20DRAFT%20SDBIP%20COMMUNITY%20SERVICES%2021%2022%20FY%205%2026%202021%20(00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D%20YEAR%202017%202018\SDBIP%20&amp;%20OP%2017%2018%20AMENDED%20final%20final%2013%207%202017\OP%202017%202018%20MASTER%20FINAL%2026%206%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unduzigovza-my.sharepoint.com/personal/vishals_msunduzi_gov_za/Documents/Documents/Main%20Documents/2023/Copy%20of%202018%202019%20FINAL%20FOR%20MAYOR%20MID%20YEAR%20Updat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DRASEN\RESEARCH%20MONITORING%20&amp;%20EVALUATION%2001%2009%202010\SDBIP%202014%202015\SDBIP%20&amp;%20OP%2014%2015%20REVIEW%20DEC%202014\SDBIP%2014%2015%201%2026%202015\SDBIP%202014_2015%20TEMPLATE.%20monthly%2028%2001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fizB\AppData\Local\Microsoft\Windows\INetCache\Content.Outlook\9L0KN061\B2B%202016%202017%20MASTER%2015.%206%202016%20F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drasenc.MSUNDUZI\AppData\Local\Microsoft\Windows\Temporary%20Internet%20Files\Content.Outlook\2HR6HDY8\Copy%20of%20Copy%20of%20SDBIP%202016%202017%20MASTER%2021%204%202016TBM10MAY2016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eletteL.MSUNDUZI\Documents\LOOSE%202018\SDBIP%202018%202019%20FINAL%20FOR%20MAYOR%20(002)%20CNL%20ROAD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kwandam1\AppData\Local\Microsoft\Windows\INetCache\Content.Outlook\BCVH7LDJ\DRAFT%20SDBIP%2022%2023%20FY%20W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gakonkeH\AppData\Local\Microsoft\Windows\INetCache\Content.Outlook\WL32DVZ4\DRAFT%20SDBIP%2021%2022%20F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drasenC\AppData\Local\Microsoft\Windows\INetCache\Content.Outlook\BRCHHHKK\FINAL%20DRAFT%20BUDGET%202017%2018%20A1%20SCHEDULE%2016%20MAY%20201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bisoN2\AppData\Local\Microsoft\Windows\INetCache\Content.Outlook\8SAMVOI6\Copy%20of%20SDBIP%20%20OP%20ALIGNED%20TO%20IDP%2022%2023.xlsx%20-%20TARGET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gakonkeH\AppData\Local\Microsoft\Windows\INetCache\Content.Outlook\SEYB1UVR\DRAFT%20SDBIP%2021%2022%20FY%205%2026%202021%20FIN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kwandam1\Desktop\Performance%20Templates\SDBIP%20OP\22%2023\Submissions\ESS\DRAFT%20SDBIP%2022_23%20FY%20Departmenta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baniM\AppData\Local\Microsoft\Windows\INetCache\Content.Outlook\E9W4N4OD\Copy%20of%20DRAFT%20SDBIP%2022_23%20FY%20BK%20FINAL%2020%20JUNE%202022%20Bhek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ilP\AppData\Local\Microsoft\Windows\INetCache\Content.Outlook\DMM6ZQIE\Copy%20of%20SDCE%20DRAFT%20SDBIP%20OP%20ALIGNED%20TO%20IDP%2022%2023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thad\Desktop\Copy%20of%20SDBIP%20FOR%20TOWN%20PLANNIN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ulin\AppData\Local\Microsoft\Windows\INetCache\Content.Outlook\DXO41ZJC\Copy%20of%20SDCE%20DRAFT%20SDBIP%2021%2022%20FY-%20CITY%20ENTITIIE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umlanim1\AppData\Local\Microsoft\Windows\INetCache\Content.Outlook\KXF2OWQ7\MASTER%20SDBIP%2020%2021%20FY%20%2014%2005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unduzigovza-my.sharepoint.com/Documents%20and%20Settings/MadeleineJ/Local%20Settings/Temporary%20Internet%20Files/Content.Outlook/D29IB1HD/A1%20Schedule%20-%20Ver%202.3.%20%20-%2002%20December%202010%20-%2025%20April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deleineJ\Local%20Settings\Temporary%20Internet%20Files\Content.Outlook\D29IB1HD\A1%20Schedule%20-%20Ver%202.3.%20%20-%2002%20December%202010%20-%2025%20April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ilP\Desktop\MASTER%20SDBIP%20OP\2018%202019\CURRENT%20After%20Mid%20Year%20Master%2018%2019\SDBIP%202018%202019%20FINAL%20FOR%20MID%20YEAR%20MASTER%207%201%2019%20i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ngisaniK\Documents\Copy%20of%20SDBIP%202018%202019%20FINAL%20FOR%20MID%20YEA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drasenc.MSUNDUZI\AppData\Local\Microsoft\Windows\Temporary%20Internet%20Files\Content.Outlook\2HR6HDY8\Copy%20of%20Copy%20of%20SDBIP%202016%202017%20MASTER%2021%204%202016%20M%20ZUMA%20COMM%20DEV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SUNDUZI\SDBIP%20&amp;%20OP%2017%2018\FINAL%20MID%20YEAR%20SDBIP%20&amp;%20OP%2017%2018\FINAL%20DATA%20SET%20MID%20YEAR%2017%2018\SDBIP%202017%202018%20MASTER%20FINAL%20MID%20YEAR%2016%201%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gakonkeH\AppData\Local\Microsoft\Windows\INetCache\Content.Outlook\SEYB1UVR\Copy%20of%20DRAFT%20SDBIP%2021%2022%20FY%205%2026%202021%20-%20DRAFT%20FOR%20MAYOR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4e"/>
      <sheetName val="SA35"/>
      <sheetName val="SA36"/>
      <sheetName val="SA37"/>
      <sheetName val="SA38"/>
      <sheetName val="LGDB_EXPORT"/>
      <sheetName val="kpa's"/>
      <sheetName val="cds strategies 16 17"/>
      <sheetName val="FINAL DRAFT BUDGET 2017 18 A1 S"/>
    </sheetNames>
    <sheetDataSet>
      <sheetData sheetId="0"/>
      <sheetData sheetId="1"/>
      <sheetData sheetId="2">
        <row r="2">
          <cell r="B2" t="str">
            <v>2015/16</v>
          </cell>
        </row>
        <row r="3">
          <cell r="B3" t="str">
            <v>2014/15</v>
          </cell>
        </row>
        <row r="4">
          <cell r="B4" t="str">
            <v>2013/14</v>
          </cell>
        </row>
        <row r="5">
          <cell r="B5" t="str">
            <v>Current Year 2016/17</v>
          </cell>
        </row>
        <row r="6">
          <cell r="B6" t="str">
            <v>2016/17</v>
          </cell>
        </row>
        <row r="7">
          <cell r="B7" t="str">
            <v>2017/18 Medium Term Revenue &amp; Expenditure Framework</v>
          </cell>
        </row>
        <row r="9">
          <cell r="B9" t="str">
            <v>Audited 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2017/18</v>
          </cell>
        </row>
        <row r="16">
          <cell r="B16" t="str">
            <v>Budget Year +1 2018/19</v>
          </cell>
        </row>
        <row r="17">
          <cell r="B17" t="str">
            <v>Budget Year +2 2019/20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5">
          <cell r="B35" t="str">
            <v>Surplus/(Deficit) for the year</v>
          </cell>
        </row>
        <row r="93">
          <cell r="B93" t="str">
            <v>KZN225 Msunduzi</v>
          </cell>
        </row>
        <row r="102">
          <cell r="B102" t="str">
            <v>Table A3 Budgeted Financial Performance (revenue and expenditure by municipal vote)</v>
          </cell>
        </row>
        <row r="104">
          <cell r="B104" t="str">
            <v>Table A5 Budgeted Capital Expenditure by vote, functional classification and funding</v>
          </cell>
        </row>
      </sheetData>
      <sheetData sheetId="3"/>
      <sheetData sheetId="4">
        <row r="2">
          <cell r="A2" t="str">
            <v>Vote 1 - City Manager</v>
          </cell>
        </row>
        <row r="3">
          <cell r="A3" t="str">
            <v>Vote 2 - City Finance</v>
          </cell>
        </row>
        <row r="4">
          <cell r="A4" t="str">
            <v>Vote 3 - Community Services and Social Equity</v>
          </cell>
        </row>
        <row r="5">
          <cell r="A5" t="str">
            <v>Vote 4 - Corporate Services</v>
          </cell>
        </row>
        <row r="6">
          <cell r="A6" t="str">
            <v>Vote 5 - Infrastructure Services</v>
          </cell>
        </row>
        <row r="7">
          <cell r="A7" t="str">
            <v>Vote 6 - Sustainable Development and City Enterprises</v>
          </cell>
        </row>
        <row r="8">
          <cell r="A8" t="str">
            <v>Vote 7 - [NAME OF VOTE 7]</v>
          </cell>
        </row>
        <row r="9">
          <cell r="A9" t="str">
            <v>Vote 8 - [NAME OF VOTE 8]</v>
          </cell>
        </row>
        <row r="10">
          <cell r="A10" t="str">
            <v>Vote 9 - [NAME OF VOTE 9]</v>
          </cell>
        </row>
        <row r="11">
          <cell r="A11" t="str">
            <v>Vote 10 - [NAME OF VOTE 10]</v>
          </cell>
        </row>
        <row r="12">
          <cell r="A12" t="str">
            <v>Vote 11 - [NAME OF VOTE 11]</v>
          </cell>
        </row>
        <row r="13">
          <cell r="A13" t="str">
            <v>Vote 12 - [NAME OF VOTE 12]</v>
          </cell>
        </row>
        <row r="14">
          <cell r="A14" t="str">
            <v>Vote 13 - [NAME OF VOTE 13]</v>
          </cell>
        </row>
        <row r="15">
          <cell r="A15" t="str">
            <v>Vote 14 - [NAME OF VOTE 14]</v>
          </cell>
        </row>
        <row r="16">
          <cell r="A16" t="str">
            <v>Vote 15 - [NAME OF VOTE 15]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A5" t="str">
            <v>Vote 1 - City Manager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PAGE"/>
      <sheetName val="COVER PAGE SDBIP"/>
      <sheetName val="ANNEX A"/>
      <sheetName val="ANNEX B"/>
      <sheetName val="ANNEX C"/>
      <sheetName val="ANNEX D"/>
      <sheetName val="ANNEXURE E"/>
      <sheetName val="RPI OVERVIEW"/>
      <sheetName val="REGULATD PERFORMANCE INDICATORS"/>
      <sheetName val="DROP DOWN KEY"/>
      <sheetName val="ANNEXURE F"/>
      <sheetName val="SDBIP ORG OVERVIEW"/>
      <sheetName val="SDBIP ORGANIZATIONAL NARRATIVE"/>
      <sheetName val="ANNEXURE G"/>
      <sheetName val="OFFICE OF THE CM OVERVIEW"/>
      <sheetName val="OFFICE OF THE CM NARRATIVE"/>
      <sheetName val="POLITICAL SUPPORT OVERVIEW"/>
      <sheetName val="POLITICAL SUPPORT "/>
      <sheetName val="ANNEXURE H"/>
      <sheetName val="COMM SERV OVERVIEW"/>
      <sheetName val="COMMUNITY SERV NARRATIVE"/>
      <sheetName val="PUB SAF,EMS &amp; ENF OVERVIEW"/>
      <sheetName val="PUB SAF, EMER SERV &amp; ENF"/>
      <sheetName val="ABM OVERVIEW"/>
      <sheetName val="ABM"/>
      <sheetName val="RECR &amp; FACILITIES OVERVIEW"/>
      <sheetName val="RECREATION &amp; FACILITIES"/>
      <sheetName val="WASTE MANAGEMENT OVERVIEW"/>
      <sheetName val="WASTE MANAGEMENT "/>
      <sheetName val="ANNEXURE I"/>
      <sheetName val="INFRA SERVICES OVERVIEW"/>
      <sheetName val="INFRASTRUCTURE SER NARRATIVE"/>
      <sheetName val="WATER &amp; SANITATION OVERVIEW"/>
      <sheetName val="WATER &amp; SAN"/>
      <sheetName val="R&amp;T OVERVIEW"/>
      <sheetName val="ROADS"/>
      <sheetName val="ELECTRICITY OVERVIEW"/>
      <sheetName val="ELECTRICITY"/>
      <sheetName val="PMO OVERVIEW "/>
      <sheetName val=" PMO "/>
      <sheetName val="MECH WORKS OVERVIEW"/>
      <sheetName val="MECH WORKSHOPS "/>
      <sheetName val="ANNEXURE J"/>
      <sheetName val="SUS DEV &amp; CITY ENT OVERVIEW"/>
      <sheetName val="SUSTAINABLE DEV NARRATIVE"/>
      <sheetName val="DS OVERVIEW"/>
      <sheetName val="DEVELOPMENT SERV"/>
      <sheetName val="TP &amp; EM OVERVIEW"/>
      <sheetName val="TOWN PLAN &amp; EM"/>
      <sheetName val="HUMAN SETTLEMENTS OVERVIEW"/>
      <sheetName val="HUMAN SETTLEMENTS"/>
      <sheetName val="CITY ENTITIES OVERVIEW"/>
      <sheetName val="CITY ENTITIES "/>
      <sheetName val="COVER PAGE OP"/>
      <sheetName val="ANNEX A OP"/>
      <sheetName val="ORG OVERVIEW OP"/>
      <sheetName val="OP ORGANIZATIONAL NARRATIVE "/>
      <sheetName val="ANNEX B OP"/>
      <sheetName val="OFFICE OF THE CM-OVERVIEW"/>
      <sheetName val="OFFICE OF THE CM NARRATIVE OP "/>
      <sheetName val="OCM OVERVIEW"/>
      <sheetName val="OFFICE OF THE CM "/>
      <sheetName val="INTERNAL AUDIT OVERVIEW"/>
      <sheetName val="INTERNAL AUDIT"/>
      <sheetName val="STRAT PLAN OVERVIEW"/>
      <sheetName val="STRATEGIC PLANNING (IDP)"/>
      <sheetName val="ANNEX C OP"/>
      <sheetName val="BUDGET &amp; TREAS OVERVIEW"/>
      <sheetName val=" BGT &amp; TREAS NARRATIVE OP"/>
      <sheetName val="BUDGET PLGN OVERVIEW"/>
      <sheetName val="BUDGET PLNG IMPLTN &amp; MNTNG"/>
      <sheetName val="EXPENDITURE OVERVIEW"/>
      <sheetName val="EXPENDITURE MNGNT"/>
      <sheetName val="REVENUE OVERVIEW"/>
      <sheetName val="REVENUE MNGNT"/>
      <sheetName val="SCM OVERVIEW"/>
      <sheetName val="SUPPLY CHAIN "/>
      <sheetName val="ASSETS OVERVIEW"/>
      <sheetName val="ASSETS &amp; LIABILITIES MNGNT"/>
      <sheetName val="FIN GOV &amp; PM OVERVIEW"/>
      <sheetName val="FIN GOV &amp; PM"/>
      <sheetName val="ANNEX D OP"/>
      <sheetName val="CORP SERV OVERVIEW"/>
      <sheetName val="CORP SERV NARRATIVE OP"/>
      <sheetName val="LEGAL OVERVIEW"/>
      <sheetName val="LEGAL"/>
      <sheetName val="SEC &amp; AUX OVERVIEW"/>
      <sheetName val="SECRETARIAT &amp; AUX SERV"/>
      <sheetName val="ICT OVERVIEW"/>
      <sheetName val="ICT"/>
      <sheetName val="HR OVERVIEW"/>
      <sheetName val="HUMAN RESOURCES"/>
      <sheetName val="ANNEX E OP "/>
      <sheetName val="SUS DEV &amp; CITY ENT OVERVIEW OP"/>
      <sheetName val="SUSTAINABLE DEV NARRATIVE OP"/>
      <sheetName val="DEV SERV OVERVIEW OP"/>
      <sheetName val="DEVELOPMENT SERVICES OP"/>
      <sheetName val="TP &amp; EM OVERVIEW OP"/>
      <sheetName val="TOWN PLAN &amp; EM OP"/>
      <sheetName val="HUMAN SETTLEMENTS OVERVIEW OP"/>
      <sheetName val="HUMAN SETTLEMENTS OP"/>
      <sheetName val="SDBIP &amp; OP CALCULATIONS Q3 2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">
          <cell r="C8" t="str">
            <v>2 - BACK TO BASICS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1 22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3 YEAR CAPITAL PLAN "/>
      <sheetName val="CAPEX"/>
      <sheetName val="DRAFT SDBIP - HIGH LEVEL"/>
      <sheetName val="ANNEXURE F"/>
      <sheetName val="BACK TO BASICS  "/>
      <sheetName val="ANNEXURE G"/>
      <sheetName val="REGULATD PERFORMANCE INDICATORS"/>
      <sheetName val="ANNEXURE H"/>
      <sheetName val="POLITICAL SUPPORT (OTM)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"/>
      <sheetName val="ELECTRICITY"/>
      <sheetName val="PMO"/>
      <sheetName val="MECH WORKSHOPS"/>
      <sheetName val="ANNEXURE K"/>
      <sheetName val="DEVELOPMENT SERVICES"/>
      <sheetName val="TOWN PLAN &amp; EM 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OP 17 18"/>
      <sheetName val="CONTENTS PAGE"/>
      <sheetName val="STRATEGIC OBJECTIVES"/>
      <sheetName val="TABLE OF ABBREVIATIONS"/>
      <sheetName val="ANN A OCM COVER"/>
      <sheetName val="INTERNAL AUDIT"/>
      <sheetName val="STRATEGIC PLANNING (IDP)"/>
      <sheetName val="OFFICE OF THE CM (COMM &amp; IGR)"/>
      <sheetName val="OFFICE OF THE CM (OC,P &amp; KM)"/>
      <sheetName val="ANN B FIN COVER"/>
      <sheetName val="BUDGET PLNG IMPLTN &amp; MNTNG"/>
      <sheetName val="EXPENDITURE MNGNT"/>
      <sheetName val="REVENUE MNGNT"/>
      <sheetName val="dates 17 18"/>
      <sheetName val="SUPPLY CHAIN "/>
      <sheetName val="ASSETS &amp; LIABILITIES MNGNT"/>
      <sheetName val="mSCOA"/>
      <sheetName val="SAP"/>
      <sheetName val="FIN GOV &amp; PM"/>
      <sheetName val="ANN C INFRA SERV COV"/>
      <sheetName val="PM0"/>
      <sheetName val="ANN D CORP SERV COV"/>
      <sheetName val="LEGAL"/>
      <sheetName val="ICT"/>
      <sheetName val="SECRETARIAT &amp; AUX SERV"/>
      <sheetName val="HUMAN RESOURCES"/>
      <sheetName val="ANNEXURE E"/>
      <sheetName val="TOWN PLAN &amp; EM "/>
      <sheetName val="BUILD CONTR "/>
      <sheetName val="ENVIRONMENTAL HEALTH"/>
      <sheetName val="HUMAN SETTLEMENTS"/>
      <sheetName val="kpa's"/>
      <sheetName val="cds strategies 16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strategies 16 17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PAGE"/>
      <sheetName val="COVER SDBIP 14 15"/>
      <sheetName val="STRATEGIC OBJECTIVES - KEY"/>
      <sheetName val="TABLE OF ABBREVIATIONS"/>
      <sheetName val="3 YEAR CAP PLAN"/>
      <sheetName val="ANNEX A"/>
      <sheetName val="ANNEX B"/>
      <sheetName val="ANNEX C"/>
      <sheetName val="ANNEX D"/>
      <sheetName val="ANNEX E"/>
      <sheetName val="REGULATED PERF INDICATORS"/>
      <sheetName val="ANNEX F"/>
      <sheetName val="OFFICE OF THE SPEAKER"/>
      <sheetName val="OFFICE OF THE MAYOR"/>
      <sheetName val="OFFICE OF THE MM"/>
      <sheetName val="ANNEX G"/>
      <sheetName val="ABM"/>
      <sheetName val="HEALTH &amp; SOC SERV"/>
      <sheetName val="COMMUNITY DEVELOPMENT"/>
      <sheetName val="PUBLIC SAFETY ENF &amp; DIS MNGT"/>
      <sheetName val="SAFE CITY"/>
      <sheetName val="ANNEX H"/>
      <sheetName val="WATER &amp; SANITATION"/>
      <sheetName val="ROADS &amp; TRANSPORTATION"/>
      <sheetName val="ELECTRICITY "/>
      <sheetName val="LANDFILL SITE"/>
      <sheetName val="FLEET MANAGEMENT"/>
      <sheetName val="ANNEX I"/>
      <sheetName val="LOCAL ECONOMIC DEVELOPMENT"/>
      <sheetName val="TOWN PLANNING AND ENV MNGT"/>
      <sheetName val="HUMAN SETTLEMENTS"/>
      <sheetName val="Sheet1"/>
      <sheetName val="Sheet2"/>
      <sheetName val="cds strategies 16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16 17"/>
      <sheetName val="CONTENTS PAGE"/>
      <sheetName val="STRATEGIC OBJECTIVES"/>
      <sheetName val="TABLE OF ABBREVIATIONS"/>
      <sheetName val="3 YEAR CAPITAL PLAN"/>
      <sheetName val="ANNEX A"/>
      <sheetName val="ANNEX B"/>
      <sheetName val="ANNEX C"/>
      <sheetName val="ANNEX D"/>
      <sheetName val="ANNEXURE E"/>
      <sheetName val="REGULATD PERFORMANCE INDICATORS"/>
      <sheetName val="dates 16 17"/>
      <sheetName val="ANNEXURE F"/>
      <sheetName val="BACK TO BASICS "/>
      <sheetName val="ANNEXURE G"/>
      <sheetName val="SPEAKER"/>
      <sheetName val="MAYOR"/>
      <sheetName val="MM IRPTN"/>
      <sheetName val="ANNEXURE H"/>
      <sheetName val="ABM"/>
      <sheetName val="HEALTH &amp; SS"/>
      <sheetName val="COM DEV"/>
      <sheetName val="PUB SAF &amp; DIS MNGT"/>
      <sheetName val="SAFE CITY"/>
      <sheetName val="ANNEXURE I"/>
      <sheetName val="WATER &amp; SAN"/>
      <sheetName val="ROADS"/>
      <sheetName val="ELECTRICITY"/>
      <sheetName val="LANDFILL"/>
      <sheetName val="FLEET"/>
      <sheetName val="ANNEXURE J"/>
      <sheetName val="LED"/>
      <sheetName val="TOWN PLAN &amp; EM"/>
      <sheetName val="HUMAN SETTLEMENTS"/>
      <sheetName val="kpa's"/>
      <sheetName val="b2b pillars "/>
      <sheetName val="cds strategies 16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16 17"/>
      <sheetName val="CONTENTS PAGE"/>
      <sheetName val="STRATEGIC OBJECTIVES"/>
      <sheetName val="TABLE OF ABBREVIATIONS"/>
      <sheetName val="3 YEAR CAPITAL PLAN"/>
      <sheetName val="ANNEX A"/>
      <sheetName val="ANNEX B"/>
      <sheetName val="ANNEX C"/>
      <sheetName val="ANNEX D"/>
      <sheetName val="ANNEXURE E"/>
      <sheetName val="REGULATD PERFORMANCE INDICATORS"/>
      <sheetName val="ANNEXURE F"/>
      <sheetName val="BACK TO BASICS (2)"/>
      <sheetName val="BACK TO BASICS"/>
      <sheetName val="ANNEXURE G"/>
      <sheetName val="SPEAKER"/>
      <sheetName val="MAYOR"/>
      <sheetName val="MM IRPTN"/>
      <sheetName val="ANNEXURE H"/>
      <sheetName val="ABM"/>
      <sheetName val="HEALTH &amp; SS"/>
      <sheetName val="COM DEV"/>
      <sheetName val="PUB SAF &amp; DIS MNGT"/>
      <sheetName val="SAFE CITY"/>
      <sheetName val="ANNEXURE I"/>
      <sheetName val="WATER &amp; SAN"/>
      <sheetName val="ROADS"/>
      <sheetName val="ELECTRICITY"/>
      <sheetName val="LANDFILL"/>
      <sheetName val="FLEET"/>
      <sheetName val="ANNEXURE J"/>
      <sheetName val="LED"/>
      <sheetName val="TOWN PLAN &amp; EM"/>
      <sheetName val="HUMAN SETTLEMENTS"/>
      <sheetName val="dates 16 17"/>
      <sheetName val="kpa's"/>
      <sheetName val="b2b pillars "/>
      <sheetName val="cds strategies 16 17"/>
      <sheetName val="DROP DOWN 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18 19"/>
      <sheetName val="CONTENTS PAGE"/>
      <sheetName val="STRATEGIC OBJECTIVES"/>
      <sheetName val="TABLE OF ABBREVIATIONS"/>
      <sheetName val="ANNEXURE E"/>
      <sheetName val="ANNEXURE F"/>
      <sheetName val="ANNEXURE G"/>
      <sheetName val="3 YEAR CAPITAL PLAN"/>
      <sheetName val="ANNEX A"/>
      <sheetName val="ANNEX B"/>
      <sheetName val="ANNEX C"/>
      <sheetName val="ANNEX D"/>
      <sheetName val="BACK TO BASICS "/>
      <sheetName val="REGULATD PERFORMANCE INDICATORS"/>
      <sheetName val="POLITICAL SUPPORT (OTS)"/>
      <sheetName val="POLITICAL SUPPORT (OTM)"/>
      <sheetName val="MM IRPTN"/>
      <sheetName val="WASTE MANAGEMENT "/>
      <sheetName val="ANNEXURE H"/>
      <sheetName val="PUB SAF, EMER SERV &amp; ENF"/>
      <sheetName val="ABM"/>
      <sheetName val="RECREATION &amp; FACILITIES"/>
      <sheetName val="ANNEXURE I"/>
      <sheetName val="WATER &amp; SAN"/>
      <sheetName val="ROADS"/>
      <sheetName val="ELECTRICITY"/>
      <sheetName val="MECH WORKSHOPS"/>
      <sheetName val="ANNEXURE J"/>
      <sheetName val="DEVELOPMENT SERVICES"/>
      <sheetName val="TOWN PLAN &amp; EM "/>
      <sheetName val="ENVIRONMENTAL HEALTH"/>
      <sheetName val="HUMAN SETTLEMENTS"/>
      <sheetName val="dates 17 18"/>
      <sheetName val="CITY ENTITIES - SAFE CITY"/>
      <sheetName val="kpa's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1 22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3 YEAR CAPITAL PLAN "/>
      <sheetName val="CAPEX"/>
      <sheetName val="DRAFT SDBIP - HIGH LEVEL"/>
      <sheetName val="ANNEXURE F"/>
      <sheetName val="BACK TO BASICS  "/>
      <sheetName val="ANNEXURE G"/>
      <sheetName val="REGULATD PERFORMANCE INDICATORS"/>
      <sheetName val="ANNEXURE H"/>
      <sheetName val="POLITICAL SUPPORT (OTM)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"/>
      <sheetName val="ELECTRICITY"/>
      <sheetName val="PMO"/>
      <sheetName val="MECH WORKSHOPS"/>
      <sheetName val="ANNEXURE K"/>
      <sheetName val="DEVELOPMENT SERVICES"/>
      <sheetName val="TOWN PLAN &amp; EM 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1 22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3 YEAR CAPITAL PLAN "/>
      <sheetName val="CAPEX"/>
      <sheetName val="ANNEXURE F"/>
      <sheetName val="BACK TO BASICS  "/>
      <sheetName val="ANNEXURE G"/>
      <sheetName val="REGULATD PERFORMANCE INDICATORS"/>
      <sheetName val="ANNEXURE H"/>
      <sheetName val="POLITICAL SUPPORT (OTM)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"/>
      <sheetName val="ELECTRICITY"/>
      <sheetName val="PMO"/>
      <sheetName val="MECH WORKSHOPS"/>
      <sheetName val="ANNEXURE K"/>
      <sheetName val="TOWN PLAN &amp; EM 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4e"/>
      <sheetName val="SA35"/>
      <sheetName val="SA36"/>
      <sheetName val="SA37"/>
      <sheetName val="SA38"/>
      <sheetName val="LGDB_EXPORT"/>
      <sheetName val="kpa's"/>
      <sheetName val="cds strategies 16 17"/>
      <sheetName val="FINAL DRAFT BUDGET 2017 18 A1 S"/>
    </sheetNames>
    <sheetDataSet>
      <sheetData sheetId="0"/>
      <sheetData sheetId="1"/>
      <sheetData sheetId="2">
        <row r="2">
          <cell r="B2" t="str">
            <v>2015/16</v>
          </cell>
        </row>
        <row r="3">
          <cell r="B3" t="str">
            <v>2014/15</v>
          </cell>
        </row>
        <row r="4">
          <cell r="B4" t="str">
            <v>2013/14</v>
          </cell>
        </row>
        <row r="5">
          <cell r="B5" t="str">
            <v>Current Year 2016/17</v>
          </cell>
        </row>
        <row r="6">
          <cell r="B6" t="str">
            <v>2016/17</v>
          </cell>
        </row>
        <row r="7">
          <cell r="B7" t="str">
            <v>2017/18 Medium Term Revenue &amp; Expenditure Framework</v>
          </cell>
        </row>
        <row r="9">
          <cell r="B9" t="str">
            <v>Audited 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2017/18</v>
          </cell>
        </row>
        <row r="16">
          <cell r="B16" t="str">
            <v>Budget Year +1 2018/19</v>
          </cell>
        </row>
        <row r="17">
          <cell r="B17" t="str">
            <v>Budget Year +2 2019/20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5">
          <cell r="B35" t="str">
            <v>Surplus/(Deficit) for the year</v>
          </cell>
        </row>
        <row r="93">
          <cell r="B93" t="str">
            <v>KZN225 Msunduzi</v>
          </cell>
        </row>
        <row r="102">
          <cell r="B102" t="str">
            <v>Table A3 Budgeted Financial Performance (revenue and expenditure by municipal vote)</v>
          </cell>
        </row>
        <row r="104">
          <cell r="B104" t="str">
            <v>Table A5 Budgeted Capital Expenditure by vote, functional classification and funding</v>
          </cell>
        </row>
      </sheetData>
      <sheetData sheetId="3"/>
      <sheetData sheetId="4">
        <row r="2">
          <cell r="A2" t="str">
            <v>Vote 1 - City Manager</v>
          </cell>
        </row>
        <row r="3">
          <cell r="A3" t="str">
            <v>Vote 2 - City Finance</v>
          </cell>
        </row>
        <row r="4">
          <cell r="A4" t="str">
            <v>Vote 3 - Community Services and Social Equity</v>
          </cell>
        </row>
        <row r="5">
          <cell r="A5" t="str">
            <v>Vote 4 - Corporate Services</v>
          </cell>
        </row>
        <row r="6">
          <cell r="A6" t="str">
            <v>Vote 5 - Infrastructure Services</v>
          </cell>
        </row>
        <row r="7">
          <cell r="A7" t="str">
            <v>Vote 6 - Sustainable Development and City Enterprises</v>
          </cell>
        </row>
        <row r="8">
          <cell r="A8" t="str">
            <v>Vote 7 - [NAME OF VOTE 7]</v>
          </cell>
        </row>
        <row r="9">
          <cell r="A9" t="str">
            <v>Vote 8 - [NAME OF VOTE 8]</v>
          </cell>
        </row>
        <row r="10">
          <cell r="A10" t="str">
            <v>Vote 9 - [NAME OF VOTE 9]</v>
          </cell>
        </row>
        <row r="11">
          <cell r="A11" t="str">
            <v>Vote 10 - [NAME OF VOTE 10]</v>
          </cell>
        </row>
        <row r="12">
          <cell r="A12" t="str">
            <v>Vote 11 - [NAME OF VOTE 11]</v>
          </cell>
        </row>
        <row r="13">
          <cell r="A13" t="str">
            <v>Vote 12 - [NAME OF VOTE 12]</v>
          </cell>
        </row>
        <row r="14">
          <cell r="A14" t="str">
            <v>Vote 13 - [NAME OF VOTE 13]</v>
          </cell>
        </row>
        <row r="15">
          <cell r="A15" t="str">
            <v>Vote 14 - [NAME OF VOTE 14]</v>
          </cell>
        </row>
        <row r="16">
          <cell r="A16" t="str">
            <v>Vote 15 - [NAME OF VOTE 15]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A5" t="str">
            <v>Vote 1 - City Manager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PAGE"/>
      <sheetName val="TABLE OF ABBREVIATIONS"/>
      <sheetName val="STRATEGIC OBJECTIVES"/>
      <sheetName val="REGULATD PERFORMANCE INDICATORS"/>
      <sheetName val="ANNEX A "/>
      <sheetName val="ANNEX B "/>
      <sheetName val="ANNEX C "/>
      <sheetName val="ANNEX D "/>
      <sheetName val="REGULATD PERFORMANCE INDICA "/>
      <sheetName val="SDBIP HIGH LEVEL &amp; DPT "/>
      <sheetName val="IFRANSTRUCTURE SERVICES"/>
      <sheetName val="WATER &amp; SAN"/>
      <sheetName val="ROADS"/>
      <sheetName val="PMO"/>
      <sheetName val="MECH WORKSHOPS"/>
      <sheetName val="ELECTRCITY"/>
      <sheetName val="COMMUNITY SERVICES"/>
      <sheetName val="PUB SAF, EMER SERV &amp; ENF"/>
      <sheetName val="ABM"/>
      <sheetName val="RECREATION &amp; FACILITIES"/>
      <sheetName val="WASTE MANAGEMENT "/>
      <sheetName val="SUS DEVELOPMENT &amp; CITY ENTITIES"/>
      <sheetName val="DEVELOPMENT SERVICES "/>
      <sheetName val="TOWN PLAN &amp; EM "/>
      <sheetName val="HUMAN SETTLEMENTS"/>
      <sheetName val="CITY ENTITIES - SAFE CITY"/>
      <sheetName val="OPERATIONAL PLAN "/>
      <sheetName val="OFFICE OF THE CITY MANAGER"/>
      <sheetName val="OFFICE OF THE CM "/>
      <sheetName val="INTERNAL AUDIT"/>
      <sheetName val="STRATEGIC PLANNING (IDP)"/>
      <sheetName val="BUDGET &amp; TREASURY"/>
      <sheetName val="OP SUS DEV &amp; CITY ENTITES"/>
      <sheetName val="BUDGET PLNG IMPLTN &amp; MNTNG"/>
      <sheetName val="EXPENDITURE MNGNT"/>
      <sheetName val="REVENUE MNGNT"/>
      <sheetName val="SUPPLY CHAIN "/>
      <sheetName val="ASSETS &amp; LIABILITIES MNGNT"/>
      <sheetName val="FIN GOV &amp; PM"/>
      <sheetName val="CORPORATE SERVICE"/>
      <sheetName val="HUMAN RESOURCES"/>
      <sheetName val="ANNEXURE E"/>
      <sheetName val="DEVELOPMENT SERVICES OP"/>
      <sheetName val="TOWN PLAN &amp; EM OP "/>
      <sheetName val="HUMAN SETTLEMENTS 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8">
          <cell r="P8" t="str">
            <v>N/A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strategies 17 18"/>
      <sheetName val="kpa'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1 22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3 YEAR CAPITAL PLAN "/>
      <sheetName val="CAPEX"/>
      <sheetName val="ANNEXURE F"/>
      <sheetName val="BACK TO BASICS  "/>
      <sheetName val="ANNEXURE G"/>
      <sheetName val="REGULATD PERFORMANCE INDICATORS"/>
      <sheetName val="ANNEXURE H"/>
      <sheetName val="POLITICAL SUPPORT (OTM)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"/>
      <sheetName val="ELECTRICITY"/>
      <sheetName val="PMO"/>
      <sheetName val="MECH WORKSHOPS"/>
      <sheetName val="ANNEXURE K"/>
      <sheetName val="TOWN PLAN &amp; EM 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1 22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3 YEAR CAPITAL PLAN "/>
      <sheetName val="CAPEX"/>
      <sheetName val="ANNEXURE F"/>
      <sheetName val="BACK TO BASICS  "/>
      <sheetName val="ANNEXURE G"/>
      <sheetName val="REGULATD PERFORMANCE INDICATORS"/>
      <sheetName val="ANNEXURE H"/>
      <sheetName val="POLITICAL SUPPORT (OTM)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"/>
      <sheetName val="ELECTRICITY"/>
      <sheetName val="PMO"/>
      <sheetName val="MECH WORKSHOPS"/>
      <sheetName val="ANNEXURE K"/>
      <sheetName val="TOWN PLAN &amp; EM 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PAGE"/>
      <sheetName val="TABLE OF ABBREVIATIONS"/>
      <sheetName val="STRATEGIC OBJECTIVES"/>
      <sheetName val="REGULATD PERFORMANCE INDICATORS"/>
      <sheetName val="ANNEX A "/>
      <sheetName val="ANNEX B "/>
      <sheetName val="ANNEX C "/>
      <sheetName val="ANNEX D "/>
      <sheetName val="REGULATD PERFORMANCE INDICA "/>
      <sheetName val="SDBIP HIGH LEVEL &amp; DPT "/>
      <sheetName val="IFRANSTRUCTURE SERVICES"/>
      <sheetName val="WATER &amp; SAN"/>
      <sheetName val="ROADS"/>
      <sheetName val="PMO"/>
      <sheetName val="MECH WORKSHOPS"/>
      <sheetName val="ELECTRCITY"/>
      <sheetName val="COMMUNITY SERVICES"/>
      <sheetName val="PUB SAF, EMER SERV &amp; ENF"/>
      <sheetName val="ABM"/>
      <sheetName val="RECREATION &amp; FACILITIES"/>
      <sheetName val="WASTE MANAGEMENT "/>
      <sheetName val="SUS DEVELOPMENT &amp; CITY ENTITIES"/>
      <sheetName val="DEVELOPMENT SERVICES "/>
      <sheetName val="TOWN PLAN &amp; EM "/>
      <sheetName val="HUMAN SETTLEMENTS"/>
      <sheetName val="CITY ENTITIES"/>
      <sheetName val="OPERATIONAL PLAN "/>
      <sheetName val="OFFICE OF THE CITY MANAGER"/>
      <sheetName val="OFFICE OF THE CM "/>
      <sheetName val="INTERNAL AUDIT"/>
      <sheetName val="STRATEGIC PLANNING (IDP)"/>
      <sheetName val="BUDGET &amp; TREASURY"/>
      <sheetName val="OP SUS DEV &amp; CITY ENTITES"/>
      <sheetName val="BUDGET PLNG IMPLTN &amp; MNTNG"/>
      <sheetName val="EXPENDITURE MNGNT"/>
      <sheetName val="REVENUE MNGNT"/>
      <sheetName val="SUPPLY CHAIN "/>
      <sheetName val="ASSETS &amp; LIABILITIES MNGNT"/>
      <sheetName val="FIN GOV &amp; PM"/>
      <sheetName val="CORPORATE SERVICE"/>
      <sheetName val="LEGAL SERVICES"/>
      <sheetName val="SECRETARIAT &amp; AUX"/>
      <sheetName val="ICT"/>
      <sheetName val="HUMAN RESOURCES"/>
      <sheetName val="ANNEXURE E"/>
      <sheetName val="DEVELOPMENT SERVICES OP"/>
      <sheetName val="TOWN PLAN &amp; EM OP "/>
      <sheetName val="HUMAN SETTLEMENTS OP"/>
      <sheetName val="CITY ENTITIES 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M8">
            <v>6241417.1200000001</v>
          </cell>
        </row>
        <row r="10">
          <cell r="M10">
            <v>6241417.1200000001</v>
          </cell>
        </row>
        <row r="12">
          <cell r="M12">
            <v>8570207.4000000004</v>
          </cell>
        </row>
        <row r="14">
          <cell r="M14">
            <v>6007084.8100000005</v>
          </cell>
        </row>
        <row r="16">
          <cell r="M16">
            <v>11255294.419999998</v>
          </cell>
        </row>
        <row r="18">
          <cell r="M18">
            <v>8319000</v>
          </cell>
        </row>
        <row r="20">
          <cell r="M20">
            <v>6596095</v>
          </cell>
        </row>
        <row r="22">
          <cell r="M22">
            <v>6596095</v>
          </cell>
        </row>
        <row r="24">
          <cell r="M24">
            <v>6038130</v>
          </cell>
        </row>
        <row r="26">
          <cell r="M26">
            <v>6241417.120000002</v>
          </cell>
        </row>
        <row r="28">
          <cell r="M28">
            <v>6241417.120000002</v>
          </cell>
        </row>
        <row r="30">
          <cell r="M30">
            <v>6241417.120000002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17 18"/>
      <sheetName val="CONTENTS PAGE"/>
      <sheetName val="STRATEGIC OBJECTIVES"/>
      <sheetName val="TABLE OF ABBREVIATIONS"/>
      <sheetName val="ANNEXURE E"/>
      <sheetName val="3 YEAR CAPITAL PLAN"/>
      <sheetName val="ANNEX A"/>
      <sheetName val="ANNEX B"/>
      <sheetName val="ANNEX C"/>
      <sheetName val="ANNEX D"/>
      <sheetName val="REGULATD PERFORMANCE INDICATORS"/>
      <sheetName val="ANNEXURE F"/>
      <sheetName val="BACK TO BASICS "/>
      <sheetName val="ANNEXURE G"/>
      <sheetName val="ANNEXURE H"/>
      <sheetName val="ANNEXURE I"/>
      <sheetName val="ANNEXURE J"/>
      <sheetName val="Environmental Management"/>
      <sheetName val="Spatial Planning "/>
      <sheetName val="Development Management "/>
      <sheetName val="GEVDI"/>
      <sheetName val="dates 17 18"/>
      <sheetName val="LMO "/>
      <sheetName val="kpa's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1 22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3 YEAR CAPITAL PLAN "/>
      <sheetName val="CAPEX"/>
      <sheetName val="DRAFT SDBIP - HIGH LEVEL"/>
      <sheetName val="ANNEXURE F"/>
      <sheetName val="BACK TO BASICS  "/>
      <sheetName val="ANNEXURE G"/>
      <sheetName val="REGULATD PERFORMANCE INDICATORS"/>
      <sheetName val="ANNEXURE H"/>
      <sheetName val="POLITICAL SUPPORT (OTM)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"/>
      <sheetName val="ELECTRICITY"/>
      <sheetName val="PMO"/>
      <sheetName val="MECH WORKSHOPS"/>
      <sheetName val="ANNEXURE K"/>
      <sheetName val="DEVELOPMENT SERVICES"/>
      <sheetName val="TOWN PLAN &amp; EM "/>
      <sheetName val="HUMAN SETTLEMENTS"/>
      <sheetName val="dates 17 18"/>
      <sheetName val="kpa's"/>
      <sheetName val="b2b pillars "/>
      <sheetName val="cds strategies 17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0 21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3 YEAR CAPITAL PLAN "/>
      <sheetName val="CAPEX"/>
      <sheetName val="ANNEXURE F"/>
      <sheetName val="BACK TO BASICS  "/>
      <sheetName val="ANNEXURE G"/>
      <sheetName val="REGULATD PERFORMANCE INDICATORS"/>
      <sheetName val="ANNEXURE H"/>
      <sheetName val="POLITICAL SUPPORT (OTM)"/>
      <sheetName val="MM IRPTN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"/>
      <sheetName val="ELECTRICITY"/>
      <sheetName val="PMO"/>
      <sheetName val="MECH WORKSHOPS"/>
      <sheetName val="ANNEXURE K"/>
      <sheetName val="TOWN PLAN &amp; EM 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  <sheetName val="Sheet6"/>
      <sheetName val="KPA SUMMARY"/>
      <sheetName val="Sheet2"/>
      <sheetName val="cds strategies 16 17"/>
      <sheetName val="kpa's"/>
      <sheetName val="INDEX"/>
      <sheetName val="IDP REFERENCE"/>
      <sheetName val="NKPA"/>
      <sheetName val="b2b pillars "/>
      <sheetName val="DROP DOWN KEY"/>
      <sheetName val="Sheet 4"/>
      <sheetName val="cds strategies 17 18"/>
    </sheetNames>
    <sheetDataSet>
      <sheetData sheetId="0" refreshError="1"/>
      <sheetData sheetId="1" refreshError="1"/>
      <sheetData sheetId="2" refreshError="1">
        <row r="15">
          <cell r="B15" t="str">
            <v>Budget Year 2011/12</v>
          </cell>
        </row>
        <row r="30">
          <cell r="B30" t="str">
            <v>Description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  <sheetName val="Sheet6"/>
      <sheetName val="KPA SUMMARY"/>
      <sheetName val="Sheet2"/>
      <sheetName val="cds strategies 16 17"/>
      <sheetName val="kpa's"/>
      <sheetName val="INDEX"/>
      <sheetName val="IDP REFERENCE"/>
      <sheetName val="NKPA"/>
      <sheetName val="b2b pillars "/>
      <sheetName val="DROP DOWN KEY"/>
      <sheetName val="Sheet 4"/>
      <sheetName val="cds strategies 17 18"/>
    </sheetNames>
    <sheetDataSet>
      <sheetData sheetId="0" refreshError="1"/>
      <sheetData sheetId="1" refreshError="1"/>
      <sheetData sheetId="2" refreshError="1">
        <row r="15">
          <cell r="B15" t="str">
            <v>Budget Year 2011/12</v>
          </cell>
        </row>
        <row r="30">
          <cell r="B30" t="str">
            <v>Description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18 19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3 YEAR CAPITAL PLAN"/>
      <sheetName val="ANNEXURE E"/>
      <sheetName val="REGULATD PERFORMANCE INDICATORS"/>
      <sheetName val="ANNEXURE F"/>
      <sheetName val="BACK TO BASICS "/>
      <sheetName val="ANNEXURE G"/>
      <sheetName val="POLITICAL SUPPORT (OTS)"/>
      <sheetName val="POLITICAL SUPPORT (OTM)"/>
      <sheetName val="MM IRPTN"/>
      <sheetName val="ANNEXURE H"/>
      <sheetName val="PUB SAF, EMER SERV &amp; ENF"/>
      <sheetName val="ABM"/>
      <sheetName val="RECREATION &amp; FACILITIES"/>
      <sheetName val="WASTE MANAGEMENT "/>
      <sheetName val="ANNEXURE I"/>
      <sheetName val="WATER &amp; SAN"/>
      <sheetName val="ROADS"/>
      <sheetName val="ELECTRICITY"/>
      <sheetName val="MECH WORKSHOPS"/>
      <sheetName val="ANNEXURE J"/>
      <sheetName val="DEVELOPMENT SERVICES"/>
      <sheetName val="TOWN PLAN &amp; EM "/>
      <sheetName val="ENVIRONMENTAL HEALTH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strategies 17 18"/>
      <sheetName val="COVER SDBIP 18 19"/>
      <sheetName val="CONTENTS PAGE"/>
      <sheetName val="STRATEGIC OBJECTIVES"/>
      <sheetName val="TABLE OF ABBREVIATIONS"/>
      <sheetName val="ANNEXURE E"/>
      <sheetName val="ANNEXURE F"/>
      <sheetName val="3 YEAR CAPITAL PLAN"/>
      <sheetName val="ANNEX A"/>
      <sheetName val="ANNEX B"/>
      <sheetName val="ANNEX C"/>
      <sheetName val="ANNEX D"/>
      <sheetName val="BACK TO BASICS "/>
      <sheetName val="REGULATD PERFORMANCE INDICATORS"/>
      <sheetName val="ANNEXURE G"/>
      <sheetName val="POLITICAL SUPPORT (OTS)"/>
      <sheetName val="POLITICAL SUPPORT (OTM)"/>
      <sheetName val="MM IRPTN"/>
      <sheetName val="ANNEXURE H"/>
      <sheetName val="PUB SAF, EMER SERV &amp; ENF"/>
      <sheetName val="ABM"/>
      <sheetName val="RECREATION &amp; FACILITIES"/>
      <sheetName val="WASTE MANAGEMENT "/>
      <sheetName val="ANNEXURE I"/>
      <sheetName val="WATER &amp; SAN"/>
      <sheetName val="ROADS"/>
      <sheetName val="ELECTRICITY"/>
      <sheetName val="MECH WORKSHOPS"/>
      <sheetName val="ANNEXURE J"/>
      <sheetName val="DEVELOPMENT SERVICES"/>
      <sheetName val="TOWN PLAN &amp; EM "/>
      <sheetName val="ENVIRONMENTAL HEALTH"/>
      <sheetName val="HUMAN SETTLEMENTS"/>
      <sheetName val="dates 17 18"/>
      <sheetName val="CITY ENTITIES - SAFE CITY"/>
      <sheetName val="kpa's"/>
      <sheetName val="b2b pillars 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16 17"/>
      <sheetName val="CONTENTS PAGE"/>
      <sheetName val="STRATEGIC OBJECTIVES"/>
      <sheetName val="TABLE OF ABBREVIATIONS"/>
      <sheetName val="3 YEAR CAPITAL PLAN"/>
      <sheetName val="ANNEX A"/>
      <sheetName val="ANNEX B"/>
      <sheetName val="ANNEX C"/>
      <sheetName val="ANNEX D"/>
      <sheetName val="ANNEXURE E"/>
      <sheetName val="REGULATD PERFORMANCE INDICATORS"/>
      <sheetName val="ANNEXURE F"/>
      <sheetName val="BACK TO BASICS (2)"/>
      <sheetName val="BACK TO BASICS"/>
      <sheetName val="ANNEXURE G"/>
      <sheetName val="SPEAKER"/>
      <sheetName val="MAYOR"/>
      <sheetName val="MM IRPTN"/>
      <sheetName val="ANNEXURE H"/>
      <sheetName val="ABM"/>
      <sheetName val="HEALTH &amp; SS"/>
      <sheetName val="COM DEV"/>
      <sheetName val="PUB SAF &amp; DIS MNGT"/>
      <sheetName val="SAFE CITY"/>
      <sheetName val="ANNEXURE I"/>
      <sheetName val="WATER &amp; SAN"/>
      <sheetName val="ROADS"/>
      <sheetName val="ELECTRICITY"/>
      <sheetName val="LANDFILL"/>
      <sheetName val="FLEET"/>
      <sheetName val="ANNEXURE J"/>
      <sheetName val="LED"/>
      <sheetName val="TOWN PLAN &amp; EM"/>
      <sheetName val="HUMAN SETTLEMENTS"/>
      <sheetName val="dates 16 17"/>
      <sheetName val="kpa's"/>
      <sheetName val="b2b pillars "/>
      <sheetName val="cds strategies 16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17 18"/>
      <sheetName val="CONTENTS PAGE"/>
      <sheetName val="STRATEGIC OBJECTIVES"/>
      <sheetName val="TABLE OF ABBREVIATIONS"/>
      <sheetName val="ANNEXURE E"/>
      <sheetName val="3 YEAR CAPITAL PLAN"/>
      <sheetName val="ANNEX A"/>
      <sheetName val="ANNEX B"/>
      <sheetName val="ANNEX C"/>
      <sheetName val="ANNEX D"/>
      <sheetName val="REGULATD PERFORMANCE INDICATORS"/>
      <sheetName val="ANNEXURE F"/>
      <sheetName val="BACK TO BASICS "/>
      <sheetName val="ANNEXURE G"/>
      <sheetName val="POLITICAL SUPPORT (OTS)"/>
      <sheetName val="POLITICAL SUPPORT (OTM)"/>
      <sheetName val="MM IRPTN"/>
      <sheetName val="ANNEXURE H"/>
      <sheetName val="WASTE MANAGEMENT "/>
      <sheetName val="PUB SAF, EMER SERV &amp; ENF"/>
      <sheetName val="ABM"/>
      <sheetName val="RECREATION &amp; FACILITIES"/>
      <sheetName val="ANNEXURE I"/>
      <sheetName val="WATER &amp; SAN"/>
      <sheetName val="ROADS"/>
      <sheetName val="ELECTRICITY"/>
      <sheetName val="MECH WORKSHOPS"/>
      <sheetName val="ANNEXURE J"/>
      <sheetName val="DEVELOPMENT SERVICES"/>
      <sheetName val="TOWN PLAN &amp; EM "/>
      <sheetName val="ENVIRONMENTAL HEALTH"/>
      <sheetName val="HUMAN SETTLEMENTS"/>
      <sheetName val="dates 17 18"/>
      <sheetName val="CITY ENTITIES - SAFE CITY"/>
      <sheetName val="kpa's"/>
      <sheetName val="b2b pillars "/>
      <sheetName val="cds strategies 17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DBIP 21 22"/>
      <sheetName val="CONTENTS PAGE"/>
      <sheetName val="STRATEGIC OBJECTIVES"/>
      <sheetName val="TABLE OF ABBREVIATIONS"/>
      <sheetName val="ANNEX A"/>
      <sheetName val="ANNEX B"/>
      <sheetName val="ANNEX C"/>
      <sheetName val="ANNEX D"/>
      <sheetName val="ANNEXURE E "/>
      <sheetName val="CAPEX"/>
      <sheetName val="DRAFT SDBIP - HIGH LEVEL"/>
      <sheetName val="ANNEXURE F"/>
      <sheetName val="BACK TO BASICS  "/>
      <sheetName val="Cpital Budget_2022"/>
      <sheetName val="ANNEXURE G"/>
      <sheetName val="REGULATD PERFORMANCE INDICATORS"/>
      <sheetName val="ANNEXURE H"/>
      <sheetName val="POLITICAL SUPPORT (OTM)"/>
      <sheetName val="ANNEXURE I"/>
      <sheetName val="PUB SAF, EMER SERV &amp; ENF"/>
      <sheetName val="ABM"/>
      <sheetName val="RECREATION &amp; FACILITIES"/>
      <sheetName val="WASTE MANAGEMENT "/>
      <sheetName val="ANNEXURE J"/>
      <sheetName val="WATER &amp; SAN"/>
      <sheetName val="ROADS "/>
      <sheetName val="ELECTRICITY"/>
      <sheetName val="PMO"/>
      <sheetName val="MECH WORKSHOPS "/>
      <sheetName val="ANNEXURE K"/>
      <sheetName val="DEVELOPMENT SERVICES"/>
      <sheetName val="TOWN PLAN &amp; EM "/>
      <sheetName val="HUMAN SETTLEMENTS"/>
      <sheetName val="dates 17 18"/>
      <sheetName val="kpa's"/>
      <sheetName val="CITY ENTITIES - SAFE CITY"/>
      <sheetName val="b2b pillars "/>
      <sheetName val="cds strategies 17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60" zoomScaleNormal="100" workbookViewId="0">
      <selection activeCell="T23" sqref="T23"/>
    </sheetView>
  </sheetViews>
  <sheetFormatPr defaultRowHeight="14.4" x14ac:dyDescent="0.3"/>
  <sheetData>
    <row r="1" spans="1:10" ht="15.6" x14ac:dyDescent="0.3">
      <c r="A1" s="268" t="s">
        <v>832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5.6" x14ac:dyDescent="0.3">
      <c r="A2" s="268" t="s">
        <v>833</v>
      </c>
      <c r="B2" s="268"/>
      <c r="C2" s="268"/>
      <c r="D2" s="268"/>
      <c r="E2" s="268"/>
      <c r="F2" s="268"/>
      <c r="G2" s="268"/>
      <c r="H2" s="268"/>
      <c r="I2" s="268"/>
      <c r="J2" s="268"/>
    </row>
    <row r="4" spans="1:10" ht="15.6" x14ac:dyDescent="0.3">
      <c r="A4" s="268" t="s">
        <v>834</v>
      </c>
      <c r="B4" s="268"/>
      <c r="C4" s="268"/>
      <c r="D4" s="268"/>
      <c r="E4" s="268"/>
      <c r="F4" s="268"/>
      <c r="G4" s="268"/>
      <c r="H4" s="268"/>
      <c r="I4" s="268"/>
      <c r="J4" s="268"/>
    </row>
    <row r="34" spans="2:9" x14ac:dyDescent="0.3">
      <c r="B34" s="269" t="s">
        <v>1931</v>
      </c>
      <c r="C34" s="270"/>
      <c r="D34" s="270"/>
      <c r="E34" s="270"/>
      <c r="F34" s="270"/>
      <c r="G34" s="270"/>
      <c r="H34" s="270"/>
      <c r="I34" s="271"/>
    </row>
    <row r="35" spans="2:9" x14ac:dyDescent="0.3">
      <c r="B35" s="272"/>
      <c r="C35" s="273"/>
      <c r="D35" s="273"/>
      <c r="E35" s="273"/>
      <c r="F35" s="273"/>
      <c r="G35" s="273"/>
      <c r="H35" s="273"/>
      <c r="I35" s="274"/>
    </row>
    <row r="36" spans="2:9" x14ac:dyDescent="0.3">
      <c r="B36" s="272"/>
      <c r="C36" s="273"/>
      <c r="D36" s="273"/>
      <c r="E36" s="273"/>
      <c r="F36" s="273"/>
      <c r="G36" s="273"/>
      <c r="H36" s="273"/>
      <c r="I36" s="274"/>
    </row>
    <row r="37" spans="2:9" x14ac:dyDescent="0.3">
      <c r="B37" s="275"/>
      <c r="C37" s="276"/>
      <c r="D37" s="276"/>
      <c r="E37" s="276"/>
      <c r="F37" s="276"/>
      <c r="G37" s="276"/>
      <c r="H37" s="276"/>
      <c r="I37" s="277"/>
    </row>
  </sheetData>
  <mergeCells count="4">
    <mergeCell ref="A1:J1"/>
    <mergeCell ref="A2:J2"/>
    <mergeCell ref="A4:J4"/>
    <mergeCell ref="B34:I3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D173"/>
  <sheetViews>
    <sheetView view="pageBreakPreview" zoomScale="40" zoomScaleNormal="90" zoomScaleSheetLayoutView="40" workbookViewId="0">
      <selection activeCell="E8" sqref="E8:E9"/>
    </sheetView>
  </sheetViews>
  <sheetFormatPr defaultColWidth="9.109375" defaultRowHeight="25.8" x14ac:dyDescent="0.5"/>
  <cols>
    <col min="1" max="1" width="11.6640625" style="3" customWidth="1"/>
    <col min="2" max="2" width="11.5546875" style="3" customWidth="1"/>
    <col min="3" max="3" width="22" style="3" customWidth="1"/>
    <col min="4" max="4" width="21.6640625" style="3" customWidth="1"/>
    <col min="5" max="7" width="34.44140625" style="3" customWidth="1"/>
    <col min="8" max="8" width="34.21875" style="3" customWidth="1"/>
    <col min="9" max="9" width="35.88671875" style="3" customWidth="1"/>
    <col min="10" max="10" width="16.33203125" style="3" customWidth="1"/>
    <col min="11" max="11" width="39" style="11" customWidth="1"/>
    <col min="12" max="13" width="41" style="3" customWidth="1"/>
    <col min="14" max="14" width="44.33203125" style="3" customWidth="1"/>
    <col min="15" max="18" width="42.109375" style="3" customWidth="1"/>
    <col min="19" max="19" width="45" style="3" hidden="1" customWidth="1"/>
    <col min="20" max="20" width="44.77734375" style="3" hidden="1" customWidth="1"/>
    <col min="21" max="21" width="51.6640625" style="3" customWidth="1"/>
    <col min="22" max="22" width="52.21875" style="3" hidden="1" customWidth="1"/>
    <col min="23" max="23" width="52.5546875" style="3" hidden="1" customWidth="1"/>
    <col min="24" max="24" width="53.44140625" style="3" customWidth="1"/>
    <col min="25" max="25" width="51.44140625" style="3" hidden="1" customWidth="1"/>
    <col min="26" max="26" width="51.6640625" style="3" hidden="1" customWidth="1"/>
    <col min="27" max="27" width="51.21875" style="3" customWidth="1"/>
    <col min="28" max="28" width="50.88671875" style="3" hidden="1" customWidth="1"/>
    <col min="29" max="29" width="51.44140625" style="3" hidden="1" customWidth="1"/>
    <col min="30" max="30" width="52.44140625" style="3" customWidth="1"/>
    <col min="31" max="31" width="50" style="3" customWidth="1"/>
    <col min="32" max="33" width="9.109375" style="3"/>
    <col min="34" max="34" width="0" style="3" hidden="1" customWidth="1"/>
    <col min="35" max="16384" width="9.109375" style="3"/>
  </cols>
  <sheetData>
    <row r="1" spans="1:82" ht="33" x14ac:dyDescent="0.6">
      <c r="A1" s="283" t="s">
        <v>584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82" ht="33" x14ac:dyDescent="0.6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82" ht="33" x14ac:dyDescent="0.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</row>
    <row r="4" spans="1:82" ht="33" x14ac:dyDescent="0.6">
      <c r="A4" s="283"/>
      <c r="B4" s="283"/>
      <c r="C4" s="4"/>
      <c r="D4" s="2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82" ht="41.25" customHeight="1" x14ac:dyDescent="0.5">
      <c r="A5" s="284" t="s">
        <v>2</v>
      </c>
      <c r="B5" s="284" t="s">
        <v>3</v>
      </c>
      <c r="C5" s="284" t="s">
        <v>4</v>
      </c>
      <c r="D5" s="284" t="s">
        <v>5</v>
      </c>
      <c r="E5" s="284" t="s">
        <v>6</v>
      </c>
      <c r="F5" s="284" t="s">
        <v>7</v>
      </c>
      <c r="G5" s="284" t="s">
        <v>8</v>
      </c>
      <c r="H5" s="284" t="s">
        <v>9</v>
      </c>
      <c r="I5" s="284" t="s">
        <v>10</v>
      </c>
      <c r="J5" s="284" t="s">
        <v>11</v>
      </c>
      <c r="K5" s="284" t="s">
        <v>12</v>
      </c>
      <c r="L5" s="284" t="s">
        <v>13</v>
      </c>
      <c r="M5" s="288" t="s">
        <v>14</v>
      </c>
      <c r="N5" s="284" t="s">
        <v>15</v>
      </c>
      <c r="O5" s="284" t="s">
        <v>16</v>
      </c>
      <c r="P5" s="319" t="s">
        <v>17</v>
      </c>
      <c r="Q5" s="319" t="s">
        <v>18</v>
      </c>
      <c r="R5" s="319" t="s">
        <v>19</v>
      </c>
      <c r="S5" s="332" t="s">
        <v>20</v>
      </c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82" ht="91.95" customHeight="1" x14ac:dyDescent="0.5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9"/>
      <c r="N6" s="284"/>
      <c r="O6" s="284"/>
      <c r="P6" s="320"/>
      <c r="Q6" s="320"/>
      <c r="R6" s="320"/>
      <c r="S6" s="332" t="s">
        <v>21</v>
      </c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</row>
    <row r="7" spans="1:82" ht="101.25" customHeight="1" x14ac:dyDescent="0.5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290"/>
      <c r="N7" s="326"/>
      <c r="O7" s="326"/>
      <c r="P7" s="321"/>
      <c r="Q7" s="321"/>
      <c r="R7" s="321"/>
      <c r="S7" s="6" t="s">
        <v>22</v>
      </c>
      <c r="T7" s="6" t="s">
        <v>23</v>
      </c>
      <c r="U7" s="7" t="s">
        <v>24</v>
      </c>
      <c r="V7" s="6" t="s">
        <v>25</v>
      </c>
      <c r="W7" s="6" t="s">
        <v>26</v>
      </c>
      <c r="X7" s="8" t="s">
        <v>27</v>
      </c>
      <c r="Y7" s="6" t="s">
        <v>28</v>
      </c>
      <c r="Z7" s="6" t="s">
        <v>29</v>
      </c>
      <c r="AA7" s="8" t="s">
        <v>30</v>
      </c>
      <c r="AB7" s="6" t="s">
        <v>31</v>
      </c>
      <c r="AC7" s="6" t="s">
        <v>32</v>
      </c>
      <c r="AD7" s="8" t="s">
        <v>33</v>
      </c>
      <c r="AE7" s="9" t="s">
        <v>34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</row>
    <row r="8" spans="1:82" s="11" customFormat="1" ht="181.2" customHeight="1" x14ac:dyDescent="0.5">
      <c r="A8" s="327" t="s">
        <v>35</v>
      </c>
      <c r="B8" s="327" t="s">
        <v>36</v>
      </c>
      <c r="C8" s="327" t="s">
        <v>37</v>
      </c>
      <c r="D8" s="327" t="s">
        <v>38</v>
      </c>
      <c r="E8" s="327" t="s">
        <v>39</v>
      </c>
      <c r="F8" s="303" t="s">
        <v>100</v>
      </c>
      <c r="G8" s="303" t="s">
        <v>101</v>
      </c>
      <c r="H8" s="327" t="s">
        <v>42</v>
      </c>
      <c r="I8" s="327" t="s">
        <v>43</v>
      </c>
      <c r="J8" s="327" t="s">
        <v>44</v>
      </c>
      <c r="K8" s="327" t="s">
        <v>45</v>
      </c>
      <c r="L8" s="327" t="s">
        <v>2150</v>
      </c>
      <c r="M8" s="327" t="s">
        <v>46</v>
      </c>
      <c r="N8" s="327" t="s">
        <v>47</v>
      </c>
      <c r="O8" s="327" t="s">
        <v>48</v>
      </c>
      <c r="P8" s="258" t="s">
        <v>49</v>
      </c>
      <c r="Q8" s="258" t="s">
        <v>50</v>
      </c>
      <c r="R8" s="258" t="s">
        <v>49</v>
      </c>
      <c r="S8" s="258" t="s">
        <v>51</v>
      </c>
      <c r="T8" s="258" t="s">
        <v>52</v>
      </c>
      <c r="U8" s="258" t="s">
        <v>53</v>
      </c>
      <c r="V8" s="258" t="s">
        <v>54</v>
      </c>
      <c r="W8" s="258" t="s">
        <v>55</v>
      </c>
      <c r="X8" s="258" t="s">
        <v>56</v>
      </c>
      <c r="Y8" s="258" t="s">
        <v>57</v>
      </c>
      <c r="Z8" s="258" t="s">
        <v>58</v>
      </c>
      <c r="AA8" s="258" t="s">
        <v>59</v>
      </c>
      <c r="AB8" s="258" t="s">
        <v>60</v>
      </c>
      <c r="AC8" s="258" t="s">
        <v>47</v>
      </c>
      <c r="AD8" s="258" t="s">
        <v>47</v>
      </c>
      <c r="AE8" s="327" t="s">
        <v>61</v>
      </c>
    </row>
    <row r="9" spans="1:82" s="11" customFormat="1" ht="31.2" customHeight="1" x14ac:dyDescent="0.5">
      <c r="A9" s="328"/>
      <c r="B9" s="328"/>
      <c r="C9" s="328"/>
      <c r="D9" s="328"/>
      <c r="E9" s="328"/>
      <c r="F9" s="304"/>
      <c r="G9" s="304"/>
      <c r="H9" s="328"/>
      <c r="I9" s="328"/>
      <c r="J9" s="328"/>
      <c r="K9" s="328"/>
      <c r="L9" s="328"/>
      <c r="M9" s="328"/>
      <c r="N9" s="328"/>
      <c r="O9" s="328"/>
      <c r="P9" s="258" t="s">
        <v>49</v>
      </c>
      <c r="Q9" s="258"/>
      <c r="R9" s="258" t="s">
        <v>49</v>
      </c>
      <c r="S9" s="258" t="s">
        <v>49</v>
      </c>
      <c r="T9" s="258" t="s">
        <v>49</v>
      </c>
      <c r="U9" s="258" t="s">
        <v>49</v>
      </c>
      <c r="V9" s="258" t="s">
        <v>49</v>
      </c>
      <c r="W9" s="258" t="s">
        <v>49</v>
      </c>
      <c r="X9" s="258" t="s">
        <v>49</v>
      </c>
      <c r="Y9" s="258" t="s">
        <v>49</v>
      </c>
      <c r="Z9" s="258" t="s">
        <v>49</v>
      </c>
      <c r="AA9" s="258" t="s">
        <v>49</v>
      </c>
      <c r="AB9" s="258" t="s">
        <v>49</v>
      </c>
      <c r="AC9" s="258" t="s">
        <v>49</v>
      </c>
      <c r="AD9" s="258" t="s">
        <v>49</v>
      </c>
      <c r="AE9" s="328"/>
    </row>
    <row r="10" spans="1:82" ht="159" customHeight="1" x14ac:dyDescent="0.5">
      <c r="A10" s="327" t="s">
        <v>35</v>
      </c>
      <c r="B10" s="327" t="s">
        <v>36</v>
      </c>
      <c r="C10" s="327" t="s">
        <v>37</v>
      </c>
      <c r="D10" s="327" t="s">
        <v>62</v>
      </c>
      <c r="E10" s="327" t="s">
        <v>39</v>
      </c>
      <c r="F10" s="303" t="s">
        <v>100</v>
      </c>
      <c r="G10" s="303" t="s">
        <v>101</v>
      </c>
      <c r="H10" s="327" t="s">
        <v>63</v>
      </c>
      <c r="I10" s="327" t="s">
        <v>64</v>
      </c>
      <c r="J10" s="327" t="s">
        <v>65</v>
      </c>
      <c r="K10" s="327" t="s">
        <v>66</v>
      </c>
      <c r="L10" s="327" t="s">
        <v>67</v>
      </c>
      <c r="M10" s="327" t="s">
        <v>68</v>
      </c>
      <c r="N10" s="327" t="s">
        <v>69</v>
      </c>
      <c r="O10" s="327" t="s">
        <v>70</v>
      </c>
      <c r="P10" s="258" t="s">
        <v>49</v>
      </c>
      <c r="Q10" s="12" t="s">
        <v>50</v>
      </c>
      <c r="R10" s="258" t="s">
        <v>49</v>
      </c>
      <c r="S10" s="13" t="s">
        <v>71</v>
      </c>
      <c r="T10" s="13" t="s">
        <v>72</v>
      </c>
      <c r="U10" s="13" t="s">
        <v>73</v>
      </c>
      <c r="V10" s="13" t="s">
        <v>74</v>
      </c>
      <c r="W10" s="13" t="s">
        <v>75</v>
      </c>
      <c r="X10" s="13" t="s">
        <v>76</v>
      </c>
      <c r="Y10" s="13" t="s">
        <v>77</v>
      </c>
      <c r="Z10" s="13" t="s">
        <v>78</v>
      </c>
      <c r="AA10" s="13" t="s">
        <v>79</v>
      </c>
      <c r="AB10" s="13" t="s">
        <v>80</v>
      </c>
      <c r="AC10" s="13" t="s">
        <v>81</v>
      </c>
      <c r="AD10" s="13" t="s">
        <v>69</v>
      </c>
      <c r="AE10" s="327" t="s">
        <v>82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ht="36.6" customHeight="1" x14ac:dyDescent="0.5">
      <c r="A11" s="328"/>
      <c r="B11" s="328"/>
      <c r="C11" s="328"/>
      <c r="D11" s="328"/>
      <c r="E11" s="328"/>
      <c r="F11" s="304"/>
      <c r="G11" s="304"/>
      <c r="H11" s="328"/>
      <c r="I11" s="328"/>
      <c r="J11" s="328"/>
      <c r="K11" s="328"/>
      <c r="L11" s="328"/>
      <c r="M11" s="328"/>
      <c r="N11" s="328"/>
      <c r="O11" s="328"/>
      <c r="P11" s="258" t="s">
        <v>49</v>
      </c>
      <c r="Q11" s="12"/>
      <c r="R11" s="258" t="s">
        <v>49</v>
      </c>
      <c r="S11" s="258" t="s">
        <v>49</v>
      </c>
      <c r="T11" s="258" t="s">
        <v>49</v>
      </c>
      <c r="U11" s="258" t="s">
        <v>49</v>
      </c>
      <c r="V11" s="258" t="s">
        <v>49</v>
      </c>
      <c r="W11" s="258" t="s">
        <v>49</v>
      </c>
      <c r="X11" s="258" t="s">
        <v>49</v>
      </c>
      <c r="Y11" s="258" t="s">
        <v>49</v>
      </c>
      <c r="Z11" s="258" t="s">
        <v>49</v>
      </c>
      <c r="AA11" s="258" t="s">
        <v>49</v>
      </c>
      <c r="AB11" s="258" t="s">
        <v>49</v>
      </c>
      <c r="AC11" s="258" t="s">
        <v>49</v>
      </c>
      <c r="AD11" s="258" t="s">
        <v>49</v>
      </c>
      <c r="AE11" s="328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spans="1:82" ht="154.80000000000001" customHeight="1" x14ac:dyDescent="0.5">
      <c r="A12" s="331" t="s">
        <v>83</v>
      </c>
      <c r="B12" s="331" t="s">
        <v>84</v>
      </c>
      <c r="C12" s="331" t="s">
        <v>37</v>
      </c>
      <c r="D12" s="327" t="s">
        <v>85</v>
      </c>
      <c r="E12" s="331" t="s">
        <v>39</v>
      </c>
      <c r="F12" s="306" t="s">
        <v>86</v>
      </c>
      <c r="G12" s="306" t="s">
        <v>87</v>
      </c>
      <c r="H12" s="331" t="s">
        <v>87</v>
      </c>
      <c r="I12" s="331" t="s">
        <v>88</v>
      </c>
      <c r="J12" s="331" t="s">
        <v>89</v>
      </c>
      <c r="K12" s="331" t="s">
        <v>90</v>
      </c>
      <c r="L12" s="331" t="s">
        <v>2148</v>
      </c>
      <c r="M12" s="331" t="s">
        <v>91</v>
      </c>
      <c r="N12" s="331" t="s">
        <v>96</v>
      </c>
      <c r="O12" s="331" t="s">
        <v>92</v>
      </c>
      <c r="P12" s="454">
        <v>51000000</v>
      </c>
      <c r="Q12" s="12" t="s">
        <v>50</v>
      </c>
      <c r="R12" s="259"/>
      <c r="S12" s="454" t="s">
        <v>49</v>
      </c>
      <c r="T12" s="454" t="s">
        <v>49</v>
      </c>
      <c r="U12" s="13" t="s">
        <v>93</v>
      </c>
      <c r="V12" s="454" t="s">
        <v>49</v>
      </c>
      <c r="W12" s="454" t="s">
        <v>49</v>
      </c>
      <c r="X12" s="13" t="s">
        <v>94</v>
      </c>
      <c r="Y12" s="454" t="s">
        <v>49</v>
      </c>
      <c r="Z12" s="454" t="s">
        <v>49</v>
      </c>
      <c r="AA12" s="13" t="s">
        <v>95</v>
      </c>
      <c r="AB12" s="454" t="s">
        <v>49</v>
      </c>
      <c r="AC12" s="454" t="s">
        <v>49</v>
      </c>
      <c r="AD12" s="455" t="s">
        <v>96</v>
      </c>
      <c r="AE12" s="456" t="s">
        <v>97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82" ht="28.5" customHeight="1" x14ac:dyDescent="0.5">
      <c r="A13" s="331"/>
      <c r="B13" s="331"/>
      <c r="C13" s="331"/>
      <c r="D13" s="328"/>
      <c r="E13" s="331"/>
      <c r="F13" s="306"/>
      <c r="G13" s="306"/>
      <c r="H13" s="331"/>
      <c r="I13" s="331"/>
      <c r="J13" s="331"/>
      <c r="K13" s="331"/>
      <c r="L13" s="331"/>
      <c r="M13" s="331"/>
      <c r="N13" s="331"/>
      <c r="O13" s="331"/>
      <c r="P13" s="454"/>
      <c r="Q13" s="12"/>
      <c r="R13" s="259"/>
      <c r="S13" s="258" t="s">
        <v>49</v>
      </c>
      <c r="T13" s="258" t="s">
        <v>49</v>
      </c>
      <c r="U13" s="258" t="s">
        <v>49</v>
      </c>
      <c r="V13" s="258" t="s">
        <v>49</v>
      </c>
      <c r="W13" s="258" t="s">
        <v>49</v>
      </c>
      <c r="X13" s="258" t="s">
        <v>49</v>
      </c>
      <c r="Y13" s="258" t="s">
        <v>49</v>
      </c>
      <c r="Z13" s="258" t="s">
        <v>49</v>
      </c>
      <c r="AA13" s="258" t="s">
        <v>49</v>
      </c>
      <c r="AB13" s="258" t="s">
        <v>49</v>
      </c>
      <c r="AC13" s="258" t="s">
        <v>49</v>
      </c>
      <c r="AD13" s="258" t="s">
        <v>49</v>
      </c>
      <c r="AE13" s="45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:82" ht="168" customHeight="1" x14ac:dyDescent="0.5">
      <c r="A14" s="331" t="s">
        <v>83</v>
      </c>
      <c r="B14" s="331" t="s">
        <v>98</v>
      </c>
      <c r="C14" s="327" t="s">
        <v>37</v>
      </c>
      <c r="D14" s="327" t="s">
        <v>99</v>
      </c>
      <c r="E14" s="327" t="s">
        <v>39</v>
      </c>
      <c r="F14" s="303" t="s">
        <v>100</v>
      </c>
      <c r="G14" s="303" t="s">
        <v>101</v>
      </c>
      <c r="H14" s="327" t="s">
        <v>102</v>
      </c>
      <c r="I14" s="327" t="s">
        <v>88</v>
      </c>
      <c r="J14" s="327" t="s">
        <v>89</v>
      </c>
      <c r="K14" s="327" t="s">
        <v>103</v>
      </c>
      <c r="L14" s="327" t="s">
        <v>2149</v>
      </c>
      <c r="M14" s="327" t="s">
        <v>103</v>
      </c>
      <c r="N14" s="327" t="s">
        <v>104</v>
      </c>
      <c r="O14" s="327" t="s">
        <v>105</v>
      </c>
      <c r="P14" s="454" t="s">
        <v>49</v>
      </c>
      <c r="Q14" s="454" t="s">
        <v>49</v>
      </c>
      <c r="R14" s="454" t="s">
        <v>49</v>
      </c>
      <c r="S14" s="454" t="s">
        <v>49</v>
      </c>
      <c r="T14" s="454" t="s">
        <v>49</v>
      </c>
      <c r="U14" s="13" t="s">
        <v>106</v>
      </c>
      <c r="V14" s="454" t="s">
        <v>49</v>
      </c>
      <c r="W14" s="454" t="s">
        <v>49</v>
      </c>
      <c r="X14" s="13" t="s">
        <v>107</v>
      </c>
      <c r="Y14" s="454" t="s">
        <v>49</v>
      </c>
      <c r="Z14" s="454" t="s">
        <v>49</v>
      </c>
      <c r="AA14" s="13" t="s">
        <v>108</v>
      </c>
      <c r="AB14" s="454" t="s">
        <v>49</v>
      </c>
      <c r="AC14" s="454" t="s">
        <v>49</v>
      </c>
      <c r="AD14" s="13" t="s">
        <v>104</v>
      </c>
      <c r="AE14" s="456" t="s">
        <v>109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ht="28.5" customHeight="1" x14ac:dyDescent="0.5">
      <c r="A15" s="331"/>
      <c r="B15" s="331"/>
      <c r="C15" s="328"/>
      <c r="D15" s="328"/>
      <c r="E15" s="328"/>
      <c r="F15" s="304"/>
      <c r="G15" s="304"/>
      <c r="H15" s="328"/>
      <c r="I15" s="328"/>
      <c r="J15" s="328"/>
      <c r="K15" s="328"/>
      <c r="L15" s="328"/>
      <c r="M15" s="328"/>
      <c r="N15" s="328"/>
      <c r="O15" s="328"/>
      <c r="P15" s="258" t="s">
        <v>49</v>
      </c>
      <c r="Q15" s="258" t="s">
        <v>49</v>
      </c>
      <c r="R15" s="258" t="s">
        <v>49</v>
      </c>
      <c r="S15" s="258" t="s">
        <v>49</v>
      </c>
      <c r="T15" s="258" t="s">
        <v>49</v>
      </c>
      <c r="U15" s="258" t="s">
        <v>49</v>
      </c>
      <c r="V15" s="258" t="s">
        <v>49</v>
      </c>
      <c r="W15" s="258" t="s">
        <v>49</v>
      </c>
      <c r="X15" s="258" t="s">
        <v>49</v>
      </c>
      <c r="Y15" s="258" t="s">
        <v>49</v>
      </c>
      <c r="Z15" s="258" t="s">
        <v>49</v>
      </c>
      <c r="AA15" s="258" t="s">
        <v>49</v>
      </c>
      <c r="AB15" s="258" t="s">
        <v>49</v>
      </c>
      <c r="AC15" s="258" t="s">
        <v>49</v>
      </c>
      <c r="AD15" s="258" t="s">
        <v>49</v>
      </c>
      <c r="AE15" s="456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</row>
    <row r="17" spans="1:82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</row>
    <row r="18" spans="1:82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</row>
    <row r="19" spans="1:82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82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82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1:82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x14ac:dyDescent="0.5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x14ac:dyDescent="0.5">
      <c r="A27" s="10"/>
      <c r="B27" s="10"/>
      <c r="C27" s="10"/>
      <c r="D27" s="10"/>
      <c r="E27" s="10"/>
      <c r="F27" s="10"/>
      <c r="G27" s="10"/>
      <c r="H27" s="10"/>
      <c r="I27" s="10"/>
      <c r="J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x14ac:dyDescent="0.5">
      <c r="A28" s="10"/>
      <c r="B28" s="10"/>
      <c r="C28" s="10"/>
      <c r="D28" s="10"/>
      <c r="E28" s="10"/>
      <c r="F28" s="10"/>
      <c r="G28" s="10"/>
      <c r="H28" s="10"/>
      <c r="I28" s="10"/>
      <c r="J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x14ac:dyDescent="0.5">
      <c r="A30" s="10"/>
      <c r="B30" s="10"/>
      <c r="C30" s="10"/>
      <c r="D30" s="10"/>
      <c r="E30" s="10"/>
      <c r="F30" s="10"/>
      <c r="G30" s="10"/>
      <c r="H30" s="10"/>
      <c r="I30" s="10"/>
      <c r="J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x14ac:dyDescent="0.5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x14ac:dyDescent="0.5">
      <c r="A32" s="10"/>
      <c r="B32" s="10"/>
      <c r="C32" s="10"/>
      <c r="D32" s="10"/>
      <c r="E32" s="10"/>
      <c r="F32" s="10"/>
      <c r="G32" s="10"/>
      <c r="H32" s="10"/>
      <c r="I32" s="10"/>
      <c r="J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x14ac:dyDescent="0.5">
      <c r="A33" s="10"/>
      <c r="B33" s="10"/>
      <c r="C33" s="10"/>
      <c r="D33" s="10"/>
      <c r="E33" s="10"/>
      <c r="F33" s="10"/>
      <c r="G33" s="10"/>
      <c r="H33" s="10"/>
      <c r="I33" s="10"/>
      <c r="J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x14ac:dyDescent="0.5">
      <c r="A34" s="10"/>
      <c r="B34" s="10"/>
      <c r="C34" s="10"/>
      <c r="D34" s="10"/>
      <c r="E34" s="10"/>
      <c r="F34" s="10"/>
      <c r="G34" s="10"/>
      <c r="H34" s="10"/>
      <c r="I34" s="10"/>
      <c r="J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x14ac:dyDescent="0.5">
      <c r="A35" s="10"/>
      <c r="B35" s="10"/>
      <c r="C35" s="10"/>
      <c r="D35" s="10"/>
      <c r="E35" s="10"/>
      <c r="F35" s="10"/>
      <c r="G35" s="10"/>
      <c r="H35" s="10"/>
      <c r="I35" s="10"/>
      <c r="J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x14ac:dyDescent="0.5">
      <c r="A36" s="10"/>
      <c r="B36" s="10"/>
      <c r="C36" s="10"/>
      <c r="D36" s="10"/>
      <c r="E36" s="10"/>
      <c r="F36" s="10"/>
      <c r="G36" s="10"/>
      <c r="H36" s="10"/>
      <c r="I36" s="10"/>
      <c r="J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x14ac:dyDescent="0.5">
      <c r="A37" s="10"/>
      <c r="B37" s="10"/>
      <c r="C37" s="10"/>
      <c r="D37" s="10"/>
      <c r="E37" s="10"/>
      <c r="F37" s="10"/>
      <c r="G37" s="10"/>
      <c r="H37" s="10"/>
      <c r="I37" s="10"/>
      <c r="J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x14ac:dyDescent="0.5">
      <c r="A38" s="10"/>
      <c r="B38" s="10"/>
      <c r="C38" s="10"/>
      <c r="D38" s="10"/>
      <c r="E38" s="10"/>
      <c r="F38" s="10"/>
      <c r="G38" s="10"/>
      <c r="H38" s="10"/>
      <c r="I38" s="10"/>
      <c r="J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x14ac:dyDescent="0.5">
      <c r="A39" s="10"/>
      <c r="B39" s="10"/>
      <c r="C39" s="10"/>
      <c r="D39" s="10"/>
      <c r="E39" s="10"/>
      <c r="F39" s="10"/>
      <c r="G39" s="10"/>
      <c r="H39" s="10"/>
      <c r="I39" s="10"/>
      <c r="J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x14ac:dyDescent="0.5">
      <c r="A40" s="10"/>
      <c r="B40" s="10"/>
      <c r="C40" s="10"/>
      <c r="D40" s="10"/>
      <c r="E40" s="10"/>
      <c r="F40" s="10"/>
      <c r="G40" s="10"/>
      <c r="H40" s="10"/>
      <c r="I40" s="10"/>
      <c r="J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x14ac:dyDescent="0.5">
      <c r="A41" s="10"/>
      <c r="B41" s="10"/>
      <c r="C41" s="10"/>
      <c r="D41" s="10"/>
      <c r="E41" s="10"/>
      <c r="F41" s="10"/>
      <c r="G41" s="10"/>
      <c r="H41" s="10"/>
      <c r="I41" s="10"/>
      <c r="J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x14ac:dyDescent="0.5">
      <c r="A42" s="10"/>
      <c r="B42" s="10"/>
      <c r="C42" s="10"/>
      <c r="D42" s="10"/>
      <c r="E42" s="10"/>
      <c r="F42" s="10"/>
      <c r="G42" s="10"/>
      <c r="H42" s="10"/>
      <c r="I42" s="10"/>
      <c r="J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x14ac:dyDescent="0.5">
      <c r="A43" s="10"/>
      <c r="B43" s="10"/>
      <c r="C43" s="10"/>
      <c r="D43" s="10"/>
      <c r="E43" s="10"/>
      <c r="F43" s="10"/>
      <c r="G43" s="10"/>
      <c r="H43" s="10"/>
      <c r="I43" s="10"/>
      <c r="J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1:82" x14ac:dyDescent="0.5">
      <c r="A44" s="10"/>
      <c r="B44" s="10"/>
      <c r="C44" s="10"/>
      <c r="D44" s="10"/>
      <c r="E44" s="10"/>
      <c r="F44" s="10"/>
      <c r="G44" s="10"/>
      <c r="H44" s="10"/>
      <c r="I44" s="10"/>
      <c r="J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x14ac:dyDescent="0.5">
      <c r="A45" s="10"/>
      <c r="B45" s="10"/>
      <c r="C45" s="10"/>
      <c r="D45" s="10"/>
      <c r="E45" s="10"/>
      <c r="F45" s="10"/>
      <c r="G45" s="10"/>
      <c r="H45" s="10"/>
      <c r="I45" s="10"/>
      <c r="J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x14ac:dyDescent="0.5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spans="1:82" x14ac:dyDescent="0.5">
      <c r="A47" s="10"/>
      <c r="B47" s="10"/>
      <c r="C47" s="10"/>
      <c r="D47" s="10"/>
      <c r="E47" s="10"/>
      <c r="F47" s="10"/>
      <c r="G47" s="10"/>
      <c r="H47" s="10"/>
      <c r="I47" s="10"/>
      <c r="J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spans="1:82" x14ac:dyDescent="0.5">
      <c r="A48" s="10"/>
      <c r="B48" s="10"/>
      <c r="C48" s="10"/>
      <c r="D48" s="10"/>
      <c r="E48" s="10"/>
      <c r="F48" s="10"/>
      <c r="G48" s="10"/>
      <c r="H48" s="10"/>
      <c r="I48" s="10"/>
      <c r="J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spans="1:82" x14ac:dyDescent="0.5">
      <c r="A49" s="10"/>
      <c r="B49" s="10"/>
      <c r="C49" s="10"/>
      <c r="D49" s="10"/>
      <c r="E49" s="10"/>
      <c r="F49" s="10"/>
      <c r="G49" s="10"/>
      <c r="H49" s="10"/>
      <c r="I49" s="10"/>
      <c r="J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</row>
    <row r="50" spans="1:82" x14ac:dyDescent="0.5">
      <c r="A50" s="10"/>
      <c r="B50" s="10"/>
      <c r="C50" s="10"/>
      <c r="D50" s="10"/>
      <c r="E50" s="10"/>
      <c r="F50" s="10"/>
      <c r="G50" s="10"/>
      <c r="H50" s="10"/>
      <c r="I50" s="10"/>
      <c r="J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spans="1:82" x14ac:dyDescent="0.5">
      <c r="A51" s="10"/>
      <c r="B51" s="10"/>
      <c r="C51" s="10"/>
      <c r="D51" s="10"/>
      <c r="E51" s="10"/>
      <c r="F51" s="10"/>
      <c r="G51" s="10"/>
      <c r="H51" s="10"/>
      <c r="I51" s="10"/>
      <c r="J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</row>
    <row r="52" spans="1:82" x14ac:dyDescent="0.5">
      <c r="A52" s="10"/>
      <c r="B52" s="10"/>
      <c r="C52" s="10"/>
      <c r="D52" s="10"/>
      <c r="E52" s="10"/>
      <c r="F52" s="10"/>
      <c r="G52" s="10"/>
      <c r="H52" s="10"/>
      <c r="I52" s="10"/>
      <c r="J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spans="1:82" x14ac:dyDescent="0.5">
      <c r="A53" s="10"/>
      <c r="B53" s="10"/>
      <c r="C53" s="10"/>
      <c r="D53" s="10"/>
      <c r="E53" s="10"/>
      <c r="F53" s="10"/>
      <c r="G53" s="10"/>
      <c r="H53" s="10"/>
      <c r="I53" s="10"/>
      <c r="J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</row>
    <row r="54" spans="1:82" x14ac:dyDescent="0.5">
      <c r="A54" s="10"/>
      <c r="B54" s="10"/>
      <c r="C54" s="10"/>
      <c r="D54" s="10"/>
      <c r="E54" s="10"/>
      <c r="F54" s="10"/>
      <c r="G54" s="10"/>
      <c r="H54" s="10"/>
      <c r="I54" s="10"/>
      <c r="J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</row>
    <row r="55" spans="1:82" x14ac:dyDescent="0.5">
      <c r="A55" s="10"/>
      <c r="B55" s="10"/>
      <c r="C55" s="10"/>
      <c r="D55" s="10"/>
      <c r="E55" s="10"/>
      <c r="F55" s="10"/>
      <c r="G55" s="10"/>
      <c r="H55" s="10"/>
      <c r="I55" s="10"/>
      <c r="J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</row>
    <row r="56" spans="1:82" x14ac:dyDescent="0.5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</row>
    <row r="57" spans="1:82" x14ac:dyDescent="0.5">
      <c r="A57" s="10"/>
      <c r="B57" s="10"/>
      <c r="C57" s="10"/>
      <c r="D57" s="10"/>
      <c r="E57" s="10"/>
      <c r="F57" s="10"/>
      <c r="G57" s="10"/>
      <c r="H57" s="10"/>
      <c r="I57" s="10"/>
      <c r="J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</row>
    <row r="58" spans="1:82" x14ac:dyDescent="0.5">
      <c r="A58" s="10"/>
      <c r="B58" s="10"/>
      <c r="C58" s="10"/>
      <c r="D58" s="10"/>
      <c r="E58" s="10"/>
      <c r="F58" s="10"/>
      <c r="G58" s="10"/>
      <c r="H58" s="10"/>
      <c r="I58" s="10"/>
      <c r="J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</row>
    <row r="59" spans="1:82" x14ac:dyDescent="0.5">
      <c r="A59" s="10"/>
      <c r="B59" s="10"/>
      <c r="C59" s="10"/>
      <c r="D59" s="10"/>
      <c r="E59" s="10"/>
      <c r="F59" s="10"/>
      <c r="G59" s="10"/>
      <c r="H59" s="10"/>
      <c r="I59" s="10"/>
      <c r="J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</row>
    <row r="60" spans="1:82" x14ac:dyDescent="0.5">
      <c r="A60" s="10"/>
      <c r="B60" s="10"/>
      <c r="C60" s="10"/>
      <c r="D60" s="10"/>
      <c r="E60" s="10"/>
      <c r="F60" s="10"/>
      <c r="G60" s="10"/>
      <c r="H60" s="10"/>
      <c r="I60" s="10"/>
      <c r="J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82" x14ac:dyDescent="0.5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82" x14ac:dyDescent="0.5">
      <c r="A62" s="10"/>
      <c r="B62" s="10"/>
      <c r="C62" s="10"/>
      <c r="D62" s="10"/>
      <c r="E62" s="10"/>
      <c r="F62" s="10"/>
      <c r="G62" s="10"/>
      <c r="H62" s="10"/>
      <c r="I62" s="10"/>
      <c r="J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82" x14ac:dyDescent="0.5">
      <c r="A63" s="10"/>
      <c r="B63" s="10"/>
      <c r="C63" s="10"/>
      <c r="D63" s="10"/>
      <c r="E63" s="10"/>
      <c r="F63" s="10"/>
      <c r="G63" s="10"/>
      <c r="H63" s="10"/>
      <c r="I63" s="10"/>
      <c r="J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82" x14ac:dyDescent="0.5">
      <c r="A64" s="10"/>
      <c r="B64" s="10"/>
      <c r="C64" s="10"/>
      <c r="D64" s="10"/>
      <c r="E64" s="10"/>
      <c r="F64" s="10"/>
      <c r="G64" s="10"/>
      <c r="H64" s="10"/>
      <c r="I64" s="10"/>
      <c r="J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5">
      <c r="A65" s="10"/>
      <c r="B65" s="10"/>
      <c r="C65" s="10"/>
      <c r="D65" s="10"/>
      <c r="E65" s="10"/>
      <c r="F65" s="10"/>
      <c r="G65" s="10"/>
      <c r="H65" s="10"/>
      <c r="I65" s="10"/>
      <c r="J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5">
      <c r="A66" s="10"/>
      <c r="B66" s="10"/>
      <c r="C66" s="10"/>
      <c r="D66" s="10"/>
      <c r="E66" s="10"/>
      <c r="F66" s="10"/>
      <c r="G66" s="10"/>
      <c r="H66" s="10"/>
      <c r="I66" s="10"/>
      <c r="J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5">
      <c r="A67" s="10"/>
      <c r="B67" s="10"/>
      <c r="C67" s="10"/>
      <c r="D67" s="10"/>
      <c r="E67" s="10"/>
      <c r="F67" s="10"/>
      <c r="G67" s="10"/>
      <c r="H67" s="10"/>
      <c r="I67" s="10"/>
      <c r="J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5">
      <c r="A68" s="10"/>
      <c r="B68" s="10"/>
      <c r="C68" s="10"/>
      <c r="D68" s="10"/>
      <c r="E68" s="10"/>
      <c r="F68" s="10"/>
      <c r="G68" s="10"/>
      <c r="H68" s="10"/>
      <c r="I68" s="10"/>
      <c r="J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5">
      <c r="A69" s="10"/>
      <c r="B69" s="10"/>
      <c r="C69" s="10"/>
      <c r="D69" s="10"/>
      <c r="E69" s="10"/>
      <c r="F69" s="10"/>
      <c r="G69" s="10"/>
      <c r="H69" s="10"/>
      <c r="I69" s="10"/>
      <c r="J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5">
      <c r="A70" s="10"/>
      <c r="B70" s="10"/>
      <c r="C70" s="10"/>
      <c r="D70" s="10"/>
      <c r="E70" s="10"/>
      <c r="F70" s="10"/>
      <c r="G70" s="10"/>
      <c r="H70" s="10"/>
      <c r="I70" s="10"/>
      <c r="J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5">
      <c r="A71" s="10"/>
      <c r="B71" s="10"/>
      <c r="C71" s="10"/>
      <c r="D71" s="10"/>
      <c r="E71" s="10"/>
      <c r="F71" s="10"/>
      <c r="G71" s="10"/>
      <c r="H71" s="10"/>
      <c r="I71" s="10"/>
      <c r="J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x14ac:dyDescent="0.5">
      <c r="A72" s="10"/>
      <c r="B72" s="10"/>
      <c r="C72" s="10"/>
      <c r="D72" s="10"/>
      <c r="E72" s="10"/>
      <c r="F72" s="10"/>
      <c r="G72" s="10"/>
      <c r="H72" s="10"/>
      <c r="I72" s="10"/>
      <c r="J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5">
      <c r="A73" s="10"/>
      <c r="B73" s="10"/>
      <c r="C73" s="10"/>
      <c r="D73" s="10"/>
      <c r="E73" s="10"/>
      <c r="F73" s="10"/>
      <c r="G73" s="10"/>
      <c r="H73" s="10"/>
      <c r="I73" s="10"/>
      <c r="J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5">
      <c r="A74" s="10"/>
      <c r="B74" s="10"/>
      <c r="C74" s="10"/>
      <c r="D74" s="10"/>
      <c r="E74" s="10"/>
      <c r="F74" s="10"/>
      <c r="G74" s="10"/>
      <c r="H74" s="10"/>
      <c r="I74" s="10"/>
      <c r="J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5">
      <c r="A75" s="10"/>
      <c r="B75" s="10"/>
      <c r="C75" s="10"/>
      <c r="D75" s="10"/>
      <c r="E75" s="10"/>
      <c r="F75" s="10"/>
      <c r="G75" s="10"/>
      <c r="H75" s="10"/>
      <c r="I75" s="10"/>
      <c r="J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5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5">
      <c r="A77" s="10"/>
      <c r="B77" s="10"/>
      <c r="C77" s="10"/>
      <c r="D77" s="10"/>
      <c r="E77" s="10"/>
      <c r="F77" s="10"/>
      <c r="G77" s="10"/>
      <c r="H77" s="10"/>
      <c r="I77" s="10"/>
      <c r="J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5">
      <c r="A78" s="10"/>
      <c r="B78" s="10"/>
      <c r="C78" s="10"/>
      <c r="D78" s="10"/>
      <c r="E78" s="10"/>
      <c r="F78" s="10"/>
      <c r="G78" s="10"/>
      <c r="H78" s="10"/>
      <c r="I78" s="10"/>
      <c r="J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5">
      <c r="A79" s="10"/>
      <c r="B79" s="10"/>
      <c r="C79" s="10"/>
      <c r="D79" s="10"/>
      <c r="E79" s="10"/>
      <c r="F79" s="10"/>
      <c r="G79" s="10"/>
      <c r="H79" s="10"/>
      <c r="I79" s="10"/>
      <c r="J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5">
      <c r="A80" s="10"/>
      <c r="B80" s="10"/>
      <c r="C80" s="10"/>
      <c r="D80" s="10"/>
      <c r="E80" s="10"/>
      <c r="F80" s="10"/>
      <c r="G80" s="10"/>
      <c r="H80" s="10"/>
      <c r="I80" s="10"/>
      <c r="J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5">
      <c r="A81" s="10"/>
      <c r="B81" s="10"/>
      <c r="C81" s="10"/>
      <c r="D81" s="10"/>
      <c r="E81" s="10"/>
      <c r="F81" s="10"/>
      <c r="G81" s="10"/>
      <c r="H81" s="10"/>
      <c r="I81" s="10"/>
      <c r="J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5">
      <c r="A82" s="10"/>
      <c r="B82" s="10"/>
      <c r="C82" s="10"/>
      <c r="D82" s="10"/>
      <c r="E82" s="10"/>
      <c r="F82" s="10"/>
      <c r="G82" s="10"/>
      <c r="H82" s="10"/>
      <c r="I82" s="10"/>
      <c r="J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5">
      <c r="A83" s="10"/>
      <c r="B83" s="10"/>
      <c r="C83" s="10"/>
      <c r="D83" s="10"/>
      <c r="E83" s="10"/>
      <c r="F83" s="10"/>
      <c r="G83" s="10"/>
      <c r="H83" s="10"/>
      <c r="I83" s="10"/>
      <c r="J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5">
      <c r="A84" s="10"/>
      <c r="B84" s="10"/>
      <c r="C84" s="10"/>
      <c r="D84" s="10"/>
      <c r="E84" s="10"/>
      <c r="F84" s="10"/>
      <c r="G84" s="10"/>
      <c r="H84" s="10"/>
      <c r="I84" s="10"/>
      <c r="J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5">
      <c r="A85" s="10"/>
      <c r="B85" s="10"/>
      <c r="C85" s="10"/>
      <c r="D85" s="10"/>
      <c r="E85" s="10"/>
      <c r="F85" s="10"/>
      <c r="G85" s="10"/>
      <c r="H85" s="10"/>
      <c r="I85" s="10"/>
      <c r="J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5">
      <c r="A86" s="10"/>
      <c r="B86" s="10"/>
      <c r="C86" s="10"/>
      <c r="D86" s="10"/>
      <c r="E86" s="10"/>
      <c r="F86" s="10"/>
      <c r="G86" s="10"/>
      <c r="H86" s="10"/>
      <c r="I86" s="10"/>
      <c r="J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5">
      <c r="A87" s="10"/>
      <c r="B87" s="10"/>
      <c r="C87" s="10"/>
      <c r="D87" s="10"/>
      <c r="E87" s="10"/>
      <c r="F87" s="10"/>
      <c r="G87" s="10"/>
      <c r="H87" s="10"/>
      <c r="I87" s="10"/>
      <c r="J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5">
      <c r="A88" s="10"/>
      <c r="B88" s="10"/>
      <c r="C88" s="10"/>
      <c r="D88" s="10"/>
      <c r="E88" s="10"/>
      <c r="F88" s="10"/>
      <c r="G88" s="10"/>
      <c r="H88" s="10"/>
      <c r="I88" s="10"/>
      <c r="J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5">
      <c r="A89" s="10"/>
      <c r="B89" s="10"/>
      <c r="C89" s="10"/>
      <c r="D89" s="10"/>
      <c r="E89" s="10"/>
      <c r="F89" s="10"/>
      <c r="G89" s="10"/>
      <c r="H89" s="10"/>
      <c r="I89" s="10"/>
      <c r="J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5">
      <c r="A90" s="10"/>
      <c r="B90" s="10"/>
      <c r="C90" s="10"/>
      <c r="D90" s="10"/>
      <c r="E90" s="10"/>
      <c r="F90" s="10"/>
      <c r="G90" s="10"/>
      <c r="H90" s="10"/>
      <c r="I90" s="10"/>
      <c r="J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5">
      <c r="A91" s="10"/>
      <c r="B91" s="10"/>
      <c r="C91" s="10"/>
      <c r="D91" s="10"/>
      <c r="E91" s="10"/>
      <c r="F91" s="10"/>
      <c r="G91" s="10"/>
      <c r="H91" s="10"/>
      <c r="I91" s="10"/>
      <c r="J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5">
      <c r="A92" s="10"/>
      <c r="B92" s="10"/>
      <c r="C92" s="10"/>
      <c r="D92" s="10"/>
      <c r="E92" s="10"/>
      <c r="F92" s="10"/>
      <c r="G92" s="10"/>
      <c r="H92" s="10"/>
      <c r="I92" s="10"/>
      <c r="J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5">
      <c r="A93" s="10"/>
      <c r="B93" s="10"/>
      <c r="C93" s="10"/>
      <c r="D93" s="10"/>
      <c r="E93" s="10"/>
      <c r="F93" s="10"/>
      <c r="G93" s="10"/>
      <c r="H93" s="10"/>
      <c r="I93" s="10"/>
      <c r="J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5">
      <c r="A94" s="10"/>
      <c r="B94" s="10"/>
      <c r="C94" s="10"/>
      <c r="D94" s="10"/>
      <c r="E94" s="10"/>
      <c r="F94" s="10"/>
      <c r="G94" s="10"/>
      <c r="H94" s="10"/>
      <c r="I94" s="10"/>
      <c r="J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5">
      <c r="A95" s="10"/>
      <c r="B95" s="10"/>
      <c r="C95" s="10"/>
      <c r="D95" s="10"/>
      <c r="E95" s="10"/>
      <c r="F95" s="10"/>
      <c r="G95" s="10"/>
      <c r="H95" s="10"/>
      <c r="I95" s="10"/>
      <c r="J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5">
      <c r="A96" s="10"/>
      <c r="B96" s="10"/>
      <c r="C96" s="10"/>
      <c r="D96" s="10"/>
      <c r="E96" s="10"/>
      <c r="F96" s="10"/>
      <c r="G96" s="10"/>
      <c r="H96" s="10"/>
      <c r="I96" s="10"/>
      <c r="J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5">
      <c r="A97" s="10"/>
      <c r="B97" s="10"/>
      <c r="C97" s="10"/>
      <c r="D97" s="10"/>
      <c r="E97" s="10"/>
      <c r="F97" s="10"/>
      <c r="G97" s="10"/>
      <c r="H97" s="10"/>
      <c r="I97" s="10"/>
      <c r="J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5">
      <c r="A98" s="10"/>
      <c r="B98" s="10"/>
      <c r="C98" s="10"/>
      <c r="D98" s="10"/>
      <c r="E98" s="10"/>
      <c r="F98" s="10"/>
      <c r="G98" s="10"/>
      <c r="H98" s="10"/>
      <c r="I98" s="10"/>
      <c r="J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5">
      <c r="A99" s="10"/>
      <c r="B99" s="10"/>
      <c r="C99" s="10"/>
      <c r="D99" s="10"/>
      <c r="E99" s="10"/>
      <c r="F99" s="10"/>
      <c r="G99" s="10"/>
      <c r="H99" s="10"/>
      <c r="I99" s="10"/>
      <c r="J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x14ac:dyDescent="0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x14ac:dyDescent="0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x14ac:dyDescent="0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x14ac:dyDescent="0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x14ac:dyDescent="0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x14ac:dyDescent="0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x14ac:dyDescent="0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x14ac:dyDescent="0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x14ac:dyDescent="0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x14ac:dyDescent="0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x14ac:dyDescent="0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x14ac:dyDescent="0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x14ac:dyDescent="0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x14ac:dyDescent="0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x14ac:dyDescent="0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x14ac:dyDescent="0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x14ac:dyDescent="0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x14ac:dyDescent="0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x14ac:dyDescent="0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x14ac:dyDescent="0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x14ac:dyDescent="0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x14ac:dyDescent="0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x14ac:dyDescent="0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x14ac:dyDescent="0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x14ac:dyDescent="0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x14ac:dyDescent="0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x14ac:dyDescent="0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x14ac:dyDescent="0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x14ac:dyDescent="0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x14ac:dyDescent="0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x14ac:dyDescent="0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x14ac:dyDescent="0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x14ac:dyDescent="0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x14ac:dyDescent="0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x14ac:dyDescent="0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x14ac:dyDescent="0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x14ac:dyDescent="0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x14ac:dyDescent="0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x14ac:dyDescent="0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x14ac:dyDescent="0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x14ac:dyDescent="0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x14ac:dyDescent="0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x14ac:dyDescent="0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x14ac:dyDescent="0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x14ac:dyDescent="0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x14ac:dyDescent="0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x14ac:dyDescent="0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x14ac:dyDescent="0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x14ac:dyDescent="0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x14ac:dyDescent="0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x14ac:dyDescent="0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x14ac:dyDescent="0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x14ac:dyDescent="0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x14ac:dyDescent="0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x14ac:dyDescent="0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x14ac:dyDescent="0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x14ac:dyDescent="0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</sheetData>
  <mergeCells count="88">
    <mergeCell ref="L5:L7"/>
    <mergeCell ref="A1:N1"/>
    <mergeCell ref="A2:K2"/>
    <mergeCell ref="A3:AE3"/>
    <mergeCell ref="A4:B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S5:AE5"/>
    <mergeCell ref="S6:AE6"/>
    <mergeCell ref="A8:A9"/>
    <mergeCell ref="B8:B9"/>
    <mergeCell ref="C8:C9"/>
    <mergeCell ref="D8:D9"/>
    <mergeCell ref="E8:E9"/>
    <mergeCell ref="F8:F9"/>
    <mergeCell ref="G8:G9"/>
    <mergeCell ref="H8:H9"/>
    <mergeCell ref="M5:M7"/>
    <mergeCell ref="N5:N7"/>
    <mergeCell ref="O5:O7"/>
    <mergeCell ref="P5:P7"/>
    <mergeCell ref="Q5:Q7"/>
    <mergeCell ref="R5:R7"/>
    <mergeCell ref="O8:O9"/>
    <mergeCell ref="AE8:AE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10:O11"/>
    <mergeCell ref="AE10:AE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12:O13"/>
    <mergeCell ref="AE12:AE13"/>
    <mergeCell ref="A14:A15"/>
    <mergeCell ref="B14:B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O14:O15"/>
    <mergeCell ref="AE14:AE15"/>
    <mergeCell ref="I14:I15"/>
    <mergeCell ref="J14:J15"/>
    <mergeCell ref="K14:K15"/>
    <mergeCell ref="L14:L15"/>
    <mergeCell ref="M14:M15"/>
    <mergeCell ref="N14:N15"/>
  </mergeCells>
  <pageMargins left="0.70866141732283505" right="0.70866141732283505" top="0.74803149606299202" bottom="0.74803149606299202" header="0.31496062992126" footer="0.31496062992126"/>
  <pageSetup paperSize="9" scale="15" fitToHeight="0" orientation="landscape" r:id="rId1"/>
  <headerFooter>
    <oddFooter>&amp;R&amp;"Arial,Bold"&amp;20Page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'C:\Users\BongakonkeH\AppData\Local\Microsoft\Windows\INetCache\Content.Outlook\SEYB1UVR\[Copy of DRAFT SDBIP 21 22 FY 5 26 2021 - DRAFT FOR MAYOR (002) (002).xlsx]cds strategies 17 18'!#REF!</xm:f>
          </x14:formula1>
          <xm:sqref>C8:C14</xm:sqref>
        </x14:dataValidation>
        <x14:dataValidation type="list" allowBlank="1" showInputMessage="1" showErrorMessage="1">
          <x14:formula1>
            <xm:f>'C:\Users\BongakonkeH\AppData\Local\Microsoft\Windows\INetCache\Content.Outlook\SEYB1UVR\[Copy of DRAFT SDBIP 21 22 FY 5 26 2021 - DRAFT FOR MAYOR (002) (002).xlsx]kpa''s'!#REF!</xm:f>
          </x14:formula1>
          <xm:sqref>E8:E14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C177"/>
  <sheetViews>
    <sheetView view="pageBreakPreview" zoomScale="40" zoomScaleNormal="90" zoomScaleSheetLayoutView="40" workbookViewId="0">
      <selection activeCell="I8" sqref="I8:K9"/>
    </sheetView>
  </sheetViews>
  <sheetFormatPr defaultColWidth="9.109375" defaultRowHeight="14.4" x14ac:dyDescent="0.3"/>
  <cols>
    <col min="1" max="1" width="11.21875" customWidth="1"/>
    <col min="2" max="2" width="12.44140625" customWidth="1"/>
    <col min="3" max="3" width="23.33203125" customWidth="1"/>
    <col min="4" max="4" width="17" customWidth="1"/>
    <col min="5" max="7" width="29.88671875" customWidth="1"/>
    <col min="8" max="8" width="28.44140625" customWidth="1"/>
    <col min="9" max="9" width="29.44140625" bestFit="1" customWidth="1"/>
    <col min="10" max="10" width="16.109375" customWidth="1"/>
    <col min="11" max="11" width="26.5546875" style="32" customWidth="1"/>
    <col min="12" max="13" width="41.21875" customWidth="1"/>
    <col min="14" max="14" width="50.88671875" customWidth="1"/>
    <col min="15" max="17" width="42.44140625" customWidth="1"/>
    <col min="18" max="18" width="69.33203125" bestFit="1" customWidth="1"/>
    <col min="19" max="19" width="108.21875" hidden="1" customWidth="1"/>
    <col min="20" max="20" width="91.77734375" hidden="1" customWidth="1"/>
    <col min="21" max="21" width="58.44140625" customWidth="1"/>
    <col min="22" max="23" width="89.33203125" hidden="1" customWidth="1"/>
    <col min="24" max="24" width="68.109375" customWidth="1"/>
    <col min="25" max="25" width="105.6640625" hidden="1" customWidth="1"/>
    <col min="26" max="26" width="136.77734375" hidden="1" customWidth="1"/>
    <col min="27" max="27" width="62.77734375" customWidth="1"/>
    <col min="28" max="29" width="105.6640625" hidden="1" customWidth="1"/>
    <col min="30" max="30" width="54" style="32" customWidth="1"/>
    <col min="31" max="31" width="53.109375" customWidth="1"/>
    <col min="33" max="33" width="0" hidden="1" customWidth="1"/>
  </cols>
  <sheetData>
    <row r="1" spans="1:81" ht="33" x14ac:dyDescent="0.55000000000000004">
      <c r="A1" s="283" t="s">
        <v>1347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1"/>
      <c r="P1" s="1"/>
      <c r="Q1" s="1"/>
      <c r="R1" s="1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5"/>
    </row>
    <row r="2" spans="1:81" ht="33" x14ac:dyDescent="0.55000000000000004">
      <c r="A2" s="283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1"/>
      <c r="N2" s="1"/>
      <c r="O2" s="1"/>
      <c r="P2" s="1"/>
      <c r="Q2" s="1"/>
      <c r="R2" s="1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/>
      <c r="AE2" s="15"/>
    </row>
    <row r="3" spans="1:81" ht="33" x14ac:dyDescent="0.3">
      <c r="A3" s="283" t="s">
        <v>2123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</row>
    <row r="4" spans="1:81" ht="32.4" x14ac:dyDescent="0.55000000000000004">
      <c r="A4" s="334"/>
      <c r="B4" s="334"/>
      <c r="C4" s="17"/>
      <c r="D4" s="15"/>
      <c r="E4" s="15"/>
      <c r="F4" s="15"/>
      <c r="G4" s="15"/>
      <c r="H4" s="15"/>
      <c r="I4" s="15"/>
      <c r="J4" s="15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</row>
    <row r="5" spans="1:81" ht="41.4" customHeight="1" x14ac:dyDescent="0.3">
      <c r="A5" s="284" t="s">
        <v>2</v>
      </c>
      <c r="B5" s="284" t="s">
        <v>3</v>
      </c>
      <c r="C5" s="284" t="s">
        <v>4</v>
      </c>
      <c r="D5" s="284" t="s">
        <v>5</v>
      </c>
      <c r="E5" s="284" t="s">
        <v>6</v>
      </c>
      <c r="F5" s="284" t="s">
        <v>7</v>
      </c>
      <c r="G5" s="284" t="s">
        <v>8</v>
      </c>
      <c r="H5" s="284" t="s">
        <v>9</v>
      </c>
      <c r="I5" s="284" t="s">
        <v>10</v>
      </c>
      <c r="J5" s="284" t="s">
        <v>11</v>
      </c>
      <c r="K5" s="284" t="s">
        <v>12</v>
      </c>
      <c r="L5" s="284" t="s">
        <v>13</v>
      </c>
      <c r="M5" s="288" t="s">
        <v>14</v>
      </c>
      <c r="N5" s="284" t="s">
        <v>15</v>
      </c>
      <c r="O5" s="284" t="s">
        <v>16</v>
      </c>
      <c r="P5" s="319" t="s">
        <v>17</v>
      </c>
      <c r="Q5" s="319" t="s">
        <v>18</v>
      </c>
      <c r="R5" s="319" t="s">
        <v>19</v>
      </c>
      <c r="S5" s="332" t="s">
        <v>20</v>
      </c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81" ht="45.6" customHeight="1" x14ac:dyDescent="0.3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9"/>
      <c r="N6" s="284"/>
      <c r="O6" s="284"/>
      <c r="P6" s="320"/>
      <c r="Q6" s="320"/>
      <c r="R6" s="320"/>
      <c r="S6" s="332" t="s">
        <v>21</v>
      </c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</row>
    <row r="7" spans="1:81" ht="105.6" customHeight="1" x14ac:dyDescent="0.3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290"/>
      <c r="N7" s="326"/>
      <c r="O7" s="326"/>
      <c r="P7" s="321"/>
      <c r="Q7" s="321"/>
      <c r="R7" s="321"/>
      <c r="S7" s="6" t="s">
        <v>22</v>
      </c>
      <c r="T7" s="6" t="s">
        <v>23</v>
      </c>
      <c r="U7" s="18" t="s">
        <v>24</v>
      </c>
      <c r="V7" s="19" t="s">
        <v>25</v>
      </c>
      <c r="W7" s="19" t="s">
        <v>26</v>
      </c>
      <c r="X7" s="20" t="s">
        <v>27</v>
      </c>
      <c r="Y7" s="19" t="s">
        <v>28</v>
      </c>
      <c r="Z7" s="19" t="s">
        <v>29</v>
      </c>
      <c r="AA7" s="20" t="s">
        <v>30</v>
      </c>
      <c r="AB7" s="19" t="s">
        <v>31</v>
      </c>
      <c r="AC7" s="19" t="s">
        <v>32</v>
      </c>
      <c r="AD7" s="20" t="s">
        <v>33</v>
      </c>
      <c r="AE7" s="9" t="s">
        <v>34</v>
      </c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27" customFormat="1" ht="145.19999999999999" customHeight="1" x14ac:dyDescent="0.4">
      <c r="A8" s="303" t="s">
        <v>35</v>
      </c>
      <c r="B8" s="303" t="s">
        <v>111</v>
      </c>
      <c r="C8" s="329" t="str">
        <f>'[10]WASTE MANAGEMENT '!$C$8</f>
        <v>2 - BACK TO BASICS</v>
      </c>
      <c r="D8" s="329" t="s">
        <v>112</v>
      </c>
      <c r="E8" s="303" t="s">
        <v>39</v>
      </c>
      <c r="F8" s="306" t="s">
        <v>40</v>
      </c>
      <c r="G8" s="306" t="s">
        <v>41</v>
      </c>
      <c r="H8" s="329" t="s">
        <v>113</v>
      </c>
      <c r="I8" s="303" t="s">
        <v>2124</v>
      </c>
      <c r="J8" s="303">
        <v>34</v>
      </c>
      <c r="K8" s="303" t="s">
        <v>115</v>
      </c>
      <c r="L8" s="329" t="s">
        <v>116</v>
      </c>
      <c r="M8" s="329" t="s">
        <v>117</v>
      </c>
      <c r="N8" s="329" t="s">
        <v>118</v>
      </c>
      <c r="O8" s="329" t="s">
        <v>119</v>
      </c>
      <c r="P8" s="22" t="s">
        <v>120</v>
      </c>
      <c r="Q8" s="23" t="s">
        <v>50</v>
      </c>
      <c r="R8" s="24" t="s">
        <v>49</v>
      </c>
      <c r="S8" s="25" t="s">
        <v>121</v>
      </c>
      <c r="T8" s="25" t="s">
        <v>122</v>
      </c>
      <c r="U8" s="24" t="s">
        <v>49</v>
      </c>
      <c r="V8" s="25" t="s">
        <v>123</v>
      </c>
      <c r="W8" s="25" t="s">
        <v>124</v>
      </c>
      <c r="X8" s="25" t="s">
        <v>125</v>
      </c>
      <c r="Y8" s="25" t="s">
        <v>49</v>
      </c>
      <c r="Z8" s="25" t="s">
        <v>49</v>
      </c>
      <c r="AA8" s="25" t="s">
        <v>126</v>
      </c>
      <c r="AB8" s="25" t="s">
        <v>49</v>
      </c>
      <c r="AC8" s="25" t="s">
        <v>49</v>
      </c>
      <c r="AD8" s="25" t="s">
        <v>118</v>
      </c>
      <c r="AE8" s="303" t="s">
        <v>127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s="26" customFormat="1" ht="33" customHeight="1" x14ac:dyDescent="0.4">
      <c r="A9" s="304"/>
      <c r="B9" s="304"/>
      <c r="C9" s="330"/>
      <c r="D9" s="330"/>
      <c r="E9" s="304"/>
      <c r="F9" s="306"/>
      <c r="G9" s="306"/>
      <c r="H9" s="330"/>
      <c r="I9" s="304"/>
      <c r="J9" s="304"/>
      <c r="K9" s="304"/>
      <c r="L9" s="330"/>
      <c r="M9" s="330"/>
      <c r="N9" s="330"/>
      <c r="O9" s="330"/>
      <c r="P9" s="24" t="s">
        <v>49</v>
      </c>
      <c r="Q9" s="24" t="s">
        <v>49</v>
      </c>
      <c r="R9" s="24" t="s">
        <v>49</v>
      </c>
      <c r="S9" s="24" t="s">
        <v>49</v>
      </c>
      <c r="T9" s="24" t="s">
        <v>49</v>
      </c>
      <c r="U9" s="24" t="s">
        <v>49</v>
      </c>
      <c r="V9" s="24" t="s">
        <v>49</v>
      </c>
      <c r="W9" s="24" t="s">
        <v>49</v>
      </c>
      <c r="X9" s="24" t="s">
        <v>49</v>
      </c>
      <c r="Y9" s="24" t="s">
        <v>49</v>
      </c>
      <c r="Z9" s="24" t="s">
        <v>49</v>
      </c>
      <c r="AA9" s="24" t="s">
        <v>49</v>
      </c>
      <c r="AB9" s="24" t="s">
        <v>49</v>
      </c>
      <c r="AC9" s="24" t="s">
        <v>49</v>
      </c>
      <c r="AD9" s="24" t="s">
        <v>49</v>
      </c>
      <c r="AE9" s="304"/>
    </row>
    <row r="10" spans="1:81" s="225" customFormat="1" ht="178.2" customHeight="1" x14ac:dyDescent="0.55000000000000004">
      <c r="A10" s="329" t="s">
        <v>35</v>
      </c>
      <c r="B10" s="329" t="s">
        <v>36</v>
      </c>
      <c r="C10" s="329" t="s">
        <v>37</v>
      </c>
      <c r="D10" s="329" t="s">
        <v>128</v>
      </c>
      <c r="E10" s="329" t="s">
        <v>129</v>
      </c>
      <c r="F10" s="329" t="s">
        <v>40</v>
      </c>
      <c r="G10" s="329" t="s">
        <v>41</v>
      </c>
      <c r="H10" s="329" t="s">
        <v>130</v>
      </c>
      <c r="I10" s="329" t="s">
        <v>131</v>
      </c>
      <c r="J10" s="329" t="s">
        <v>114</v>
      </c>
      <c r="K10" s="329" t="s">
        <v>132</v>
      </c>
      <c r="L10" s="329" t="s">
        <v>2114</v>
      </c>
      <c r="M10" s="329" t="s">
        <v>2114</v>
      </c>
      <c r="N10" s="329" t="s">
        <v>2080</v>
      </c>
      <c r="O10" s="329" t="s">
        <v>136</v>
      </c>
      <c r="P10" s="24" t="s">
        <v>49</v>
      </c>
      <c r="Q10" s="24" t="s">
        <v>49</v>
      </c>
      <c r="R10" s="24" t="s">
        <v>49</v>
      </c>
      <c r="S10" s="24" t="s">
        <v>2106</v>
      </c>
      <c r="T10" s="24" t="s">
        <v>2107</v>
      </c>
      <c r="U10" s="24" t="s">
        <v>2105</v>
      </c>
      <c r="V10" s="24" t="s">
        <v>2108</v>
      </c>
      <c r="W10" s="24" t="s">
        <v>2109</v>
      </c>
      <c r="X10" s="24" t="s">
        <v>2104</v>
      </c>
      <c r="Y10" s="24" t="s">
        <v>2110</v>
      </c>
      <c r="Z10" s="24" t="s">
        <v>2111</v>
      </c>
      <c r="AA10" s="24" t="s">
        <v>2103</v>
      </c>
      <c r="AB10" s="24" t="s">
        <v>2113</v>
      </c>
      <c r="AC10" s="24" t="s">
        <v>2112</v>
      </c>
      <c r="AD10" s="24" t="s">
        <v>2080</v>
      </c>
      <c r="AE10" s="329" t="s">
        <v>139</v>
      </c>
    </row>
    <row r="11" spans="1:81" s="225" customFormat="1" ht="32.4" customHeight="1" x14ac:dyDescent="0.55000000000000004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24" t="s">
        <v>49</v>
      </c>
      <c r="Q11" s="24" t="s">
        <v>49</v>
      </c>
      <c r="R11" s="24" t="s">
        <v>49</v>
      </c>
      <c r="S11" s="24" t="s">
        <v>49</v>
      </c>
      <c r="T11" s="24" t="s">
        <v>49</v>
      </c>
      <c r="U11" s="24" t="s">
        <v>49</v>
      </c>
      <c r="V11" s="24" t="s">
        <v>49</v>
      </c>
      <c r="W11" s="24" t="s">
        <v>49</v>
      </c>
      <c r="X11" s="24" t="s">
        <v>49</v>
      </c>
      <c r="Y11" s="24" t="s">
        <v>49</v>
      </c>
      <c r="Z11" s="24" t="s">
        <v>49</v>
      </c>
      <c r="AA11" s="24" t="s">
        <v>49</v>
      </c>
      <c r="AB11" s="24" t="s">
        <v>49</v>
      </c>
      <c r="AC11" s="24" t="s">
        <v>49</v>
      </c>
      <c r="AD11" s="24" t="s">
        <v>49</v>
      </c>
      <c r="AE11" s="330"/>
    </row>
    <row r="12" spans="1:81" ht="2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8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8"/>
      <c r="AE12" s="26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ht="33" customHeight="1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8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8"/>
      <c r="AE13" s="26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ht="2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333"/>
      <c r="M14" s="31"/>
      <c r="N14" s="333"/>
      <c r="O14" s="333"/>
      <c r="P14" s="31"/>
      <c r="Q14" s="31"/>
      <c r="R14" s="31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8"/>
      <c r="AE14" s="26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ht="33" customHeight="1" x14ac:dyDescent="0.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33"/>
      <c r="M15" s="31"/>
      <c r="N15" s="333"/>
      <c r="O15" s="333"/>
      <c r="P15" s="31"/>
      <c r="Q15" s="31"/>
      <c r="R15" s="31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8"/>
      <c r="AE15" s="26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ht="21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8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8"/>
      <c r="AE16" s="26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</row>
    <row r="51" spans="1:8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</row>
    <row r="52" spans="1:8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</row>
    <row r="53" spans="1:8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</row>
    <row r="54" spans="1:8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</row>
    <row r="55" spans="1:8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</row>
    <row r="56" spans="1:8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</row>
    <row r="57" spans="1:8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</row>
    <row r="58" spans="1:8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</row>
    <row r="59" spans="1:8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</row>
    <row r="60" spans="1:8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</row>
    <row r="61" spans="1:81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</row>
    <row r="62" spans="1:8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</row>
    <row r="63" spans="1:81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</row>
    <row r="64" spans="1:8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</sheetData>
  <mergeCells count="59">
    <mergeCell ref="L5:L7"/>
    <mergeCell ref="A1:N1"/>
    <mergeCell ref="A2:K2"/>
    <mergeCell ref="A3:AE3"/>
    <mergeCell ref="A4:B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S5:AE5"/>
    <mergeCell ref="S6:AE6"/>
    <mergeCell ref="A8:A9"/>
    <mergeCell ref="B8:B9"/>
    <mergeCell ref="C8:C9"/>
    <mergeCell ref="D8:D9"/>
    <mergeCell ref="E8:E9"/>
    <mergeCell ref="F8:F9"/>
    <mergeCell ref="G8:G9"/>
    <mergeCell ref="H8:H9"/>
    <mergeCell ref="M5:M7"/>
    <mergeCell ref="N5:N7"/>
    <mergeCell ref="O5:O7"/>
    <mergeCell ref="P5:P7"/>
    <mergeCell ref="Q5:Q7"/>
    <mergeCell ref="R5:R7"/>
    <mergeCell ref="O8:O9"/>
    <mergeCell ref="AE8:AE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I10:I11"/>
    <mergeCell ref="J10:J11"/>
    <mergeCell ref="K10:K11"/>
    <mergeCell ref="L10:L11"/>
    <mergeCell ref="M10:M11"/>
    <mergeCell ref="AE10:AE11"/>
    <mergeCell ref="O10:O11"/>
    <mergeCell ref="L14:L15"/>
    <mergeCell ref="N14:N15"/>
    <mergeCell ref="O14:O15"/>
    <mergeCell ref="N10:N11"/>
  </mergeCells>
  <dataValidations count="1">
    <dataValidation type="list" allowBlank="1" showInputMessage="1" showErrorMessage="1" sqref="C10:C11">
      <formula1>#REF!</formula1>
    </dataValidation>
  </dataValidations>
  <pageMargins left="0.70866141732283505" right="0.70866141732283505" top="0.74803149606299202" bottom="0.74803149606299202" header="0.31496062992126" footer="0.31496062992126"/>
  <pageSetup paperSize="9" scale="14" fitToHeight="0" orientation="landscape" r:id="rId1"/>
  <headerFooter>
    <oddFooter>&amp;R&amp;"Arial,Bold"&amp;20Page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'C:\Users\indrasenc.MSUNDUZI\AppData\Local\Microsoft\Windows\Temporary Internet Files\Content.Outlook\2HR6HDY8\[Copy of Copy of SDBIP 2016 2017 MASTER 21 4 2016 M ZUMA COMM DEV.xlsx]kpa''s'!#REF!</xm:f>
          </x14:formula1>
          <xm:sqref>E8</xm:sqref>
        </x14:dataValidation>
        <x14:dataValidation type="list" allowBlank="1" showInputMessage="1" showErrorMessage="1">
          <x14:formula1>
            <xm:f>'C:\Users\BongakonkeH\AppData\Local\Microsoft\Windows\INetCache\Content.Outlook\SEYB1UVR\[Copy of Copy of Copy of DRAFT SDBIP COMMUNITY SERVICES 21 22 FY 5 26 2021 (002).xlsx]cds strategies 17 18'!#REF!</xm:f>
          </x14:formula1>
          <xm:sqref>C8:C9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60" zoomScaleNormal="100" workbookViewId="0">
      <selection activeCell="M25" sqref="M25"/>
    </sheetView>
  </sheetViews>
  <sheetFormatPr defaultRowHeight="14.4" x14ac:dyDescent="0.3"/>
  <sheetData>
    <row r="1" spans="1:10" ht="15.6" x14ac:dyDescent="0.3">
      <c r="A1" s="268" t="s">
        <v>832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5.6" x14ac:dyDescent="0.3">
      <c r="A2" s="268" t="s">
        <v>1928</v>
      </c>
      <c r="B2" s="268"/>
      <c r="C2" s="268"/>
      <c r="D2" s="268"/>
      <c r="E2" s="268"/>
      <c r="F2" s="268"/>
      <c r="G2" s="268"/>
      <c r="H2" s="268"/>
      <c r="I2" s="268"/>
      <c r="J2" s="268"/>
    </row>
    <row r="33" spans="2:9" x14ac:dyDescent="0.3">
      <c r="B33" s="269" t="s">
        <v>1928</v>
      </c>
      <c r="C33" s="270"/>
      <c r="D33" s="270"/>
      <c r="E33" s="270"/>
      <c r="F33" s="270"/>
      <c r="G33" s="270"/>
      <c r="H33" s="270"/>
      <c r="I33" s="271"/>
    </row>
    <row r="34" spans="2:9" x14ac:dyDescent="0.3">
      <c r="B34" s="272"/>
      <c r="C34" s="273"/>
      <c r="D34" s="273"/>
      <c r="E34" s="273"/>
      <c r="F34" s="273"/>
      <c r="G34" s="273"/>
      <c r="H34" s="273"/>
      <c r="I34" s="274"/>
    </row>
    <row r="35" spans="2:9" x14ac:dyDescent="0.3">
      <c r="B35" s="272"/>
      <c r="C35" s="273"/>
      <c r="D35" s="273"/>
      <c r="E35" s="273"/>
      <c r="F35" s="273"/>
      <c r="G35" s="273"/>
      <c r="H35" s="273"/>
      <c r="I35" s="274"/>
    </row>
    <row r="36" spans="2:9" x14ac:dyDescent="0.3">
      <c r="B36" s="275"/>
      <c r="C36" s="276"/>
      <c r="D36" s="276"/>
      <c r="E36" s="276"/>
      <c r="F36" s="276"/>
      <c r="G36" s="276"/>
      <c r="H36" s="276"/>
      <c r="I36" s="277"/>
    </row>
  </sheetData>
  <mergeCells count="3">
    <mergeCell ref="A1:J1"/>
    <mergeCell ref="A2:J2"/>
    <mergeCell ref="B33:I3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V110"/>
  <sheetViews>
    <sheetView view="pageBreakPreview" zoomScale="20" zoomScaleNormal="90" zoomScaleSheetLayoutView="20" workbookViewId="0">
      <pane xSplit="1" ySplit="5" topLeftCell="B6" activePane="bottomRight" state="frozen"/>
      <selection activeCell="O11" sqref="O11:O12"/>
      <selection pane="topRight" activeCell="O11" sqref="O11:O12"/>
      <selection pane="bottomLeft" activeCell="O11" sqref="O11:O12"/>
      <selection pane="bottomRight" activeCell="J25" sqref="J25"/>
    </sheetView>
  </sheetViews>
  <sheetFormatPr defaultColWidth="9.109375" defaultRowHeight="24.6" x14ac:dyDescent="0.4"/>
  <cols>
    <col min="1" max="1" width="11.44140625" style="109" customWidth="1"/>
    <col min="2" max="2" width="25.6640625" style="109" customWidth="1"/>
    <col min="3" max="3" width="25.33203125" style="109" customWidth="1"/>
    <col min="4" max="4" width="44.109375" style="109" customWidth="1"/>
    <col min="5" max="5" width="53.77734375" style="109" customWidth="1"/>
    <col min="6" max="6" width="67.77734375" style="109" customWidth="1"/>
    <col min="7" max="7" width="61" style="109" customWidth="1"/>
    <col min="8" max="8" width="46.5546875" style="117" customWidth="1"/>
    <col min="9" max="9" width="44.88671875" style="117" customWidth="1"/>
    <col min="10" max="10" width="61" style="109" customWidth="1"/>
    <col min="11" max="11" width="48.21875" style="109" customWidth="1"/>
    <col min="12" max="13" width="44.33203125" style="109" customWidth="1"/>
    <col min="14" max="14" width="48.5546875" style="109" customWidth="1"/>
    <col min="15" max="23" width="48.44140625" style="109" customWidth="1"/>
    <col min="24" max="24" width="49.6640625" style="109" customWidth="1"/>
    <col min="25" max="25" width="44.5546875" style="109" customWidth="1"/>
    <col min="26" max="26" width="0" style="109" hidden="1" customWidth="1"/>
    <col min="27" max="16384" width="9.109375" style="109"/>
  </cols>
  <sheetData>
    <row r="1" spans="1:74" ht="33" x14ac:dyDescent="0.6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4"/>
      <c r="N1" s="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74" ht="33" x14ac:dyDescent="0.6">
      <c r="A2" s="283"/>
      <c r="B2" s="28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74" ht="43.95" customHeight="1" x14ac:dyDescent="0.4">
      <c r="A3" s="284" t="s">
        <v>2</v>
      </c>
      <c r="B3" s="284" t="s">
        <v>3</v>
      </c>
      <c r="C3" s="284" t="s">
        <v>4</v>
      </c>
      <c r="D3" s="284" t="s">
        <v>140</v>
      </c>
      <c r="E3" s="284" t="s">
        <v>338</v>
      </c>
      <c r="F3" s="284" t="s">
        <v>339</v>
      </c>
      <c r="G3" s="284" t="s">
        <v>141</v>
      </c>
      <c r="H3" s="284" t="s">
        <v>9</v>
      </c>
      <c r="I3" s="284" t="s">
        <v>10</v>
      </c>
      <c r="J3" s="284" t="s">
        <v>142</v>
      </c>
      <c r="K3" s="288" t="s">
        <v>11</v>
      </c>
      <c r="L3" s="284" t="s">
        <v>12</v>
      </c>
      <c r="M3" s="284" t="s">
        <v>144</v>
      </c>
      <c r="N3" s="284" t="s">
        <v>14</v>
      </c>
      <c r="O3" s="336" t="s">
        <v>145</v>
      </c>
      <c r="P3" s="284" t="s">
        <v>146</v>
      </c>
      <c r="Q3" s="319" t="s">
        <v>17</v>
      </c>
      <c r="R3" s="319" t="s">
        <v>18</v>
      </c>
      <c r="S3" s="319" t="s">
        <v>19</v>
      </c>
      <c r="T3" s="322" t="s">
        <v>24</v>
      </c>
      <c r="U3" s="322" t="s">
        <v>147</v>
      </c>
      <c r="V3" s="322" t="s">
        <v>30</v>
      </c>
      <c r="W3" s="322" t="s">
        <v>33</v>
      </c>
      <c r="X3" s="325" t="s">
        <v>34</v>
      </c>
      <c r="Y3" s="325" t="s">
        <v>148</v>
      </c>
    </row>
    <row r="4" spans="1:74" ht="43.95" customHeight="1" x14ac:dyDescent="0.4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9"/>
      <c r="L4" s="284"/>
      <c r="M4" s="284"/>
      <c r="N4" s="284"/>
      <c r="O4" s="336"/>
      <c r="P4" s="284"/>
      <c r="Q4" s="320"/>
      <c r="R4" s="320"/>
      <c r="S4" s="320"/>
      <c r="T4" s="323"/>
      <c r="U4" s="323"/>
      <c r="V4" s="323"/>
      <c r="W4" s="323"/>
      <c r="X4" s="325"/>
      <c r="Y4" s="325"/>
    </row>
    <row r="5" spans="1:74" ht="181.5" customHeight="1" x14ac:dyDescent="0.4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290"/>
      <c r="L5" s="326"/>
      <c r="M5" s="326"/>
      <c r="N5" s="326"/>
      <c r="O5" s="337"/>
      <c r="P5" s="326"/>
      <c r="Q5" s="321"/>
      <c r="R5" s="321"/>
      <c r="S5" s="321"/>
      <c r="T5" s="324"/>
      <c r="U5" s="324"/>
      <c r="V5" s="324"/>
      <c r="W5" s="324"/>
      <c r="X5" s="325"/>
      <c r="Y5" s="325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</row>
    <row r="6" spans="1:74" s="110" customFormat="1" ht="409.2" customHeight="1" x14ac:dyDescent="0.4">
      <c r="A6" s="55" t="s">
        <v>35</v>
      </c>
      <c r="B6" s="55" t="s">
        <v>111</v>
      </c>
      <c r="C6" s="55" t="s">
        <v>835</v>
      </c>
      <c r="D6" s="55" t="s">
        <v>39</v>
      </c>
      <c r="E6" s="259" t="s">
        <v>836</v>
      </c>
      <c r="F6" s="259" t="s">
        <v>837</v>
      </c>
      <c r="G6" s="259" t="s">
        <v>838</v>
      </c>
      <c r="H6" s="259" t="s">
        <v>839</v>
      </c>
      <c r="I6" s="259" t="s">
        <v>840</v>
      </c>
      <c r="J6" s="113" t="s">
        <v>841</v>
      </c>
      <c r="K6" s="113" t="s">
        <v>842</v>
      </c>
      <c r="L6" s="259" t="s">
        <v>843</v>
      </c>
      <c r="M6" s="113" t="s">
        <v>844</v>
      </c>
      <c r="N6" s="259" t="s">
        <v>845</v>
      </c>
      <c r="O6" s="55" t="s">
        <v>846</v>
      </c>
      <c r="P6" s="113" t="s">
        <v>847</v>
      </c>
      <c r="Q6" s="125"/>
      <c r="R6" s="113" t="s">
        <v>49</v>
      </c>
      <c r="S6" s="113" t="s">
        <v>49</v>
      </c>
      <c r="T6" s="55" t="s">
        <v>848</v>
      </c>
      <c r="U6" s="55" t="s">
        <v>849</v>
      </c>
      <c r="V6" s="55" t="s">
        <v>850</v>
      </c>
      <c r="W6" s="55" t="s">
        <v>851</v>
      </c>
      <c r="X6" s="113" t="s">
        <v>852</v>
      </c>
      <c r="Y6" s="113" t="s">
        <v>853</v>
      </c>
      <c r="Z6" s="112" t="s">
        <v>854</v>
      </c>
    </row>
    <row r="7" spans="1:74" s="110" customFormat="1" ht="320.55" customHeight="1" x14ac:dyDescent="0.4">
      <c r="A7" s="344" t="s">
        <v>35</v>
      </c>
      <c r="B7" s="344" t="s">
        <v>111</v>
      </c>
      <c r="C7" s="344" t="s">
        <v>835</v>
      </c>
      <c r="D7" s="344" t="s">
        <v>39</v>
      </c>
      <c r="E7" s="259" t="s">
        <v>836</v>
      </c>
      <c r="F7" s="259" t="s">
        <v>837</v>
      </c>
      <c r="G7" s="259" t="s">
        <v>838</v>
      </c>
      <c r="H7" s="259" t="s">
        <v>855</v>
      </c>
      <c r="I7" s="259" t="s">
        <v>856</v>
      </c>
      <c r="J7" s="113" t="s">
        <v>857</v>
      </c>
      <c r="K7" s="113" t="s">
        <v>842</v>
      </c>
      <c r="L7" s="259" t="s">
        <v>858</v>
      </c>
      <c r="M7" s="113" t="s">
        <v>859</v>
      </c>
      <c r="N7" s="259" t="s">
        <v>860</v>
      </c>
      <c r="O7" s="55" t="s">
        <v>861</v>
      </c>
      <c r="P7" s="113" t="s">
        <v>862</v>
      </c>
      <c r="Q7" s="113" t="s">
        <v>49</v>
      </c>
      <c r="R7" s="113" t="s">
        <v>49</v>
      </c>
      <c r="S7" s="113" t="s">
        <v>49</v>
      </c>
      <c r="T7" s="55" t="s">
        <v>863</v>
      </c>
      <c r="U7" s="55" t="s">
        <v>864</v>
      </c>
      <c r="V7" s="55" t="s">
        <v>865</v>
      </c>
      <c r="W7" s="55" t="s">
        <v>861</v>
      </c>
      <c r="X7" s="113" t="s">
        <v>866</v>
      </c>
      <c r="Y7" s="113" t="s">
        <v>853</v>
      </c>
      <c r="Z7" s="112" t="s">
        <v>854</v>
      </c>
    </row>
    <row r="8" spans="1:74" s="110" customFormat="1" ht="267.75" customHeight="1" x14ac:dyDescent="0.4">
      <c r="A8" s="344"/>
      <c r="B8" s="344"/>
      <c r="C8" s="344"/>
      <c r="D8" s="344"/>
      <c r="E8" s="259" t="s">
        <v>836</v>
      </c>
      <c r="F8" s="259" t="s">
        <v>837</v>
      </c>
      <c r="G8" s="259" t="s">
        <v>838</v>
      </c>
      <c r="H8" s="259" t="s">
        <v>839</v>
      </c>
      <c r="I8" s="259" t="s">
        <v>867</v>
      </c>
      <c r="J8" s="113" t="s">
        <v>868</v>
      </c>
      <c r="K8" s="113" t="s">
        <v>869</v>
      </c>
      <c r="L8" s="260" t="s">
        <v>870</v>
      </c>
      <c r="M8" s="113" t="s">
        <v>871</v>
      </c>
      <c r="N8" s="259" t="s">
        <v>872</v>
      </c>
      <c r="O8" s="121" t="s">
        <v>873</v>
      </c>
      <c r="P8" s="113" t="s">
        <v>874</v>
      </c>
      <c r="Q8" s="113">
        <v>70708000</v>
      </c>
      <c r="R8" s="113" t="s">
        <v>875</v>
      </c>
      <c r="S8" s="113" t="s">
        <v>876</v>
      </c>
      <c r="T8" s="113" t="s">
        <v>49</v>
      </c>
      <c r="U8" s="113" t="s">
        <v>49</v>
      </c>
      <c r="V8" s="113" t="s">
        <v>49</v>
      </c>
      <c r="W8" s="121" t="s">
        <v>877</v>
      </c>
      <c r="X8" s="113" t="s">
        <v>878</v>
      </c>
      <c r="Y8" s="113" t="s">
        <v>853</v>
      </c>
      <c r="Z8" s="112" t="s">
        <v>854</v>
      </c>
    </row>
    <row r="9" spans="1:74" s="110" customFormat="1" ht="170.25" customHeight="1" x14ac:dyDescent="0.4">
      <c r="A9" s="344" t="s">
        <v>35</v>
      </c>
      <c r="B9" s="344" t="s">
        <v>111</v>
      </c>
      <c r="C9" s="344" t="s">
        <v>835</v>
      </c>
      <c r="D9" s="344" t="s">
        <v>39</v>
      </c>
      <c r="E9" s="259" t="s">
        <v>836</v>
      </c>
      <c r="F9" s="259" t="s">
        <v>837</v>
      </c>
      <c r="G9" s="259" t="s">
        <v>838</v>
      </c>
      <c r="H9" s="259" t="s">
        <v>839</v>
      </c>
      <c r="I9" s="259" t="s">
        <v>879</v>
      </c>
      <c r="J9" s="113" t="s">
        <v>880</v>
      </c>
      <c r="K9" s="113" t="s">
        <v>881</v>
      </c>
      <c r="L9" s="259" t="s">
        <v>882</v>
      </c>
      <c r="M9" s="113" t="s">
        <v>883</v>
      </c>
      <c r="N9" s="259" t="s">
        <v>884</v>
      </c>
      <c r="O9" s="55" t="s">
        <v>885</v>
      </c>
      <c r="P9" s="113" t="s">
        <v>886</v>
      </c>
      <c r="Q9" s="113">
        <v>47427000</v>
      </c>
      <c r="R9" s="113" t="s">
        <v>875</v>
      </c>
      <c r="S9" s="113" t="s">
        <v>876</v>
      </c>
      <c r="T9" s="113" t="s">
        <v>49</v>
      </c>
      <c r="U9" s="113" t="s">
        <v>49</v>
      </c>
      <c r="V9" s="113" t="s">
        <v>49</v>
      </c>
      <c r="W9" s="55" t="s">
        <v>887</v>
      </c>
      <c r="X9" s="113" t="s">
        <v>878</v>
      </c>
      <c r="Y9" s="113" t="s">
        <v>853</v>
      </c>
      <c r="Z9" s="112" t="s">
        <v>854</v>
      </c>
    </row>
    <row r="10" spans="1:74" s="110" customFormat="1" ht="268.64999999999998" customHeight="1" x14ac:dyDescent="0.4">
      <c r="A10" s="344"/>
      <c r="B10" s="344"/>
      <c r="C10" s="344"/>
      <c r="D10" s="344"/>
      <c r="E10" s="259" t="s">
        <v>836</v>
      </c>
      <c r="F10" s="259" t="s">
        <v>837</v>
      </c>
      <c r="G10" s="259" t="s">
        <v>838</v>
      </c>
      <c r="H10" s="259" t="s">
        <v>855</v>
      </c>
      <c r="I10" s="259" t="s">
        <v>888</v>
      </c>
      <c r="J10" s="113" t="s">
        <v>889</v>
      </c>
      <c r="K10" s="113" t="s">
        <v>890</v>
      </c>
      <c r="L10" s="260" t="s">
        <v>891</v>
      </c>
      <c r="M10" s="113" t="s">
        <v>892</v>
      </c>
      <c r="N10" s="259" t="s">
        <v>893</v>
      </c>
      <c r="O10" s="55" t="s">
        <v>894</v>
      </c>
      <c r="P10" s="113" t="s">
        <v>895</v>
      </c>
      <c r="Q10" s="113">
        <v>62270000</v>
      </c>
      <c r="R10" s="113" t="s">
        <v>896</v>
      </c>
      <c r="S10" s="113" t="s">
        <v>876</v>
      </c>
      <c r="T10" s="55" t="s">
        <v>897</v>
      </c>
      <c r="U10" s="55" t="s">
        <v>898</v>
      </c>
      <c r="V10" s="55" t="s">
        <v>899</v>
      </c>
      <c r="W10" s="55" t="s">
        <v>894</v>
      </c>
      <c r="X10" s="113" t="s">
        <v>878</v>
      </c>
      <c r="Y10" s="113" t="s">
        <v>853</v>
      </c>
      <c r="Z10" s="112" t="s">
        <v>854</v>
      </c>
    </row>
    <row r="11" spans="1:74" ht="135.15" customHeight="1" x14ac:dyDescent="0.4">
      <c r="A11" s="344" t="s">
        <v>35</v>
      </c>
      <c r="B11" s="344" t="s">
        <v>111</v>
      </c>
      <c r="C11" s="344" t="s">
        <v>37</v>
      </c>
      <c r="D11" s="344" t="s">
        <v>39</v>
      </c>
      <c r="E11" s="344" t="s">
        <v>836</v>
      </c>
      <c r="F11" s="344" t="s">
        <v>900</v>
      </c>
      <c r="G11" s="344" t="s">
        <v>901</v>
      </c>
      <c r="H11" s="342" t="s">
        <v>902</v>
      </c>
      <c r="I11" s="342" t="s">
        <v>903</v>
      </c>
      <c r="J11" s="342" t="s">
        <v>904</v>
      </c>
      <c r="K11" s="340" t="s">
        <v>905</v>
      </c>
      <c r="L11" s="342" t="s">
        <v>906</v>
      </c>
      <c r="M11" s="342" t="s">
        <v>907</v>
      </c>
      <c r="N11" s="344" t="s">
        <v>908</v>
      </c>
      <c r="O11" s="344" t="s">
        <v>909</v>
      </c>
      <c r="P11" s="344" t="s">
        <v>910</v>
      </c>
      <c r="Q11" s="114">
        <v>21000000</v>
      </c>
      <c r="R11" s="260" t="s">
        <v>50</v>
      </c>
      <c r="S11" s="260" t="s">
        <v>911</v>
      </c>
      <c r="T11" s="263" t="s">
        <v>912</v>
      </c>
      <c r="U11" s="263" t="s">
        <v>913</v>
      </c>
      <c r="V11" s="263" t="s">
        <v>914</v>
      </c>
      <c r="W11" s="263" t="s">
        <v>909</v>
      </c>
      <c r="X11" s="344" t="s">
        <v>915</v>
      </c>
      <c r="Y11" s="342" t="s">
        <v>916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</row>
    <row r="12" spans="1:74" ht="69.150000000000006" customHeight="1" x14ac:dyDescent="0.4">
      <c r="A12" s="344"/>
      <c r="B12" s="344"/>
      <c r="C12" s="344"/>
      <c r="D12" s="344"/>
      <c r="E12" s="344"/>
      <c r="F12" s="344"/>
      <c r="G12" s="344"/>
      <c r="H12" s="343"/>
      <c r="I12" s="343"/>
      <c r="J12" s="343" t="s">
        <v>49</v>
      </c>
      <c r="K12" s="341"/>
      <c r="L12" s="343"/>
      <c r="M12" s="343"/>
      <c r="N12" s="344"/>
      <c r="O12" s="344" t="s">
        <v>49</v>
      </c>
      <c r="P12" s="344"/>
      <c r="Q12" s="261"/>
      <c r="R12" s="261"/>
      <c r="S12" s="261"/>
      <c r="T12" s="261"/>
      <c r="U12" s="261"/>
      <c r="V12" s="261"/>
      <c r="W12" s="261"/>
      <c r="X12" s="344"/>
      <c r="Y12" s="343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</row>
    <row r="13" spans="1:74" ht="297.14999999999998" customHeight="1" x14ac:dyDescent="0.4">
      <c r="A13" s="344" t="s">
        <v>35</v>
      </c>
      <c r="B13" s="344" t="s">
        <v>111</v>
      </c>
      <c r="C13" s="344" t="s">
        <v>37</v>
      </c>
      <c r="D13" s="344" t="s">
        <v>39</v>
      </c>
      <c r="E13" s="344" t="s">
        <v>836</v>
      </c>
      <c r="F13" s="344" t="s">
        <v>900</v>
      </c>
      <c r="G13" s="344" t="s">
        <v>901</v>
      </c>
      <c r="H13" s="344" t="s">
        <v>917</v>
      </c>
      <c r="I13" s="344" t="s">
        <v>918</v>
      </c>
      <c r="J13" s="344" t="s">
        <v>919</v>
      </c>
      <c r="K13" s="345" t="s">
        <v>920</v>
      </c>
      <c r="L13" s="344" t="s">
        <v>921</v>
      </c>
      <c r="M13" s="342" t="s">
        <v>922</v>
      </c>
      <c r="N13" s="344" t="s">
        <v>923</v>
      </c>
      <c r="O13" s="344" t="s">
        <v>924</v>
      </c>
      <c r="P13" s="344" t="s">
        <v>925</v>
      </c>
      <c r="Q13" s="114">
        <v>250000</v>
      </c>
      <c r="R13" s="260" t="s">
        <v>50</v>
      </c>
      <c r="S13" s="260" t="s">
        <v>926</v>
      </c>
      <c r="T13" s="260"/>
      <c r="U13" s="260"/>
      <c r="V13" s="260" t="s">
        <v>927</v>
      </c>
      <c r="W13" s="344" t="s">
        <v>928</v>
      </c>
      <c r="X13" s="344" t="s">
        <v>929</v>
      </c>
      <c r="Y13" s="342" t="s">
        <v>916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</row>
    <row r="14" spans="1:74" ht="33.75" customHeight="1" x14ac:dyDescent="0.4">
      <c r="A14" s="344"/>
      <c r="B14" s="344"/>
      <c r="C14" s="344"/>
      <c r="D14" s="344"/>
      <c r="E14" s="344" t="s">
        <v>930</v>
      </c>
      <c r="F14" s="344"/>
      <c r="G14" s="344"/>
      <c r="H14" s="344"/>
      <c r="I14" s="344"/>
      <c r="J14" s="344" t="s">
        <v>49</v>
      </c>
      <c r="K14" s="346"/>
      <c r="L14" s="344"/>
      <c r="M14" s="343"/>
      <c r="N14" s="344"/>
      <c r="O14" s="344" t="s">
        <v>49</v>
      </c>
      <c r="P14" s="344"/>
      <c r="Q14" s="261"/>
      <c r="R14" s="261"/>
      <c r="S14" s="261"/>
      <c r="T14" s="261"/>
      <c r="U14" s="261"/>
      <c r="V14" s="261"/>
      <c r="W14" s="344" t="s">
        <v>49</v>
      </c>
      <c r="X14" s="344"/>
      <c r="Y14" s="343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</row>
    <row r="15" spans="1:74" ht="236.25" customHeight="1" x14ac:dyDescent="0.4">
      <c r="A15" s="344" t="s">
        <v>35</v>
      </c>
      <c r="B15" s="344" t="s">
        <v>931</v>
      </c>
      <c r="C15" s="344" t="s">
        <v>37</v>
      </c>
      <c r="D15" s="344" t="s">
        <v>39</v>
      </c>
      <c r="E15" s="344" t="s">
        <v>836</v>
      </c>
      <c r="F15" s="344" t="s">
        <v>932</v>
      </c>
      <c r="G15" s="344" t="s">
        <v>901</v>
      </c>
      <c r="H15" s="344" t="s">
        <v>902</v>
      </c>
      <c r="I15" s="344" t="s">
        <v>933</v>
      </c>
      <c r="J15" s="342" t="s">
        <v>934</v>
      </c>
      <c r="K15" s="342" t="s">
        <v>935</v>
      </c>
      <c r="L15" s="344" t="s">
        <v>936</v>
      </c>
      <c r="M15" s="344" t="s">
        <v>937</v>
      </c>
      <c r="N15" s="344" t="s">
        <v>938</v>
      </c>
      <c r="O15" s="344" t="s">
        <v>2151</v>
      </c>
      <c r="P15" s="344" t="s">
        <v>939</v>
      </c>
      <c r="Q15" s="114">
        <v>22000000</v>
      </c>
      <c r="R15" s="260" t="s">
        <v>896</v>
      </c>
      <c r="S15" s="260" t="s">
        <v>940</v>
      </c>
      <c r="T15" s="260"/>
      <c r="U15" s="260"/>
      <c r="V15" s="260" t="s">
        <v>941</v>
      </c>
      <c r="W15" s="344" t="s">
        <v>2151</v>
      </c>
      <c r="X15" s="344" t="s">
        <v>915</v>
      </c>
      <c r="Y15" s="342" t="s">
        <v>942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</row>
    <row r="16" spans="1:74" ht="33.75" customHeight="1" x14ac:dyDescent="0.4">
      <c r="A16" s="344"/>
      <c r="B16" s="344"/>
      <c r="C16" s="344"/>
      <c r="D16" s="344"/>
      <c r="E16" s="344" t="s">
        <v>930</v>
      </c>
      <c r="F16" s="344"/>
      <c r="G16" s="344"/>
      <c r="H16" s="344"/>
      <c r="I16" s="344"/>
      <c r="J16" s="343"/>
      <c r="K16" s="343"/>
      <c r="L16" s="344"/>
      <c r="M16" s="344"/>
      <c r="N16" s="344"/>
      <c r="O16" s="344"/>
      <c r="P16" s="344"/>
      <c r="Q16" s="261"/>
      <c r="R16" s="261"/>
      <c r="S16" s="261"/>
      <c r="T16" s="452"/>
      <c r="U16" s="452"/>
      <c r="V16" s="452"/>
      <c r="W16" s="344"/>
      <c r="X16" s="344"/>
      <c r="Y16" s="343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</row>
    <row r="17" spans="1:74" ht="241.5" customHeight="1" x14ac:dyDescent="0.4">
      <c r="A17" s="344" t="s">
        <v>35</v>
      </c>
      <c r="B17" s="344" t="s">
        <v>931</v>
      </c>
      <c r="C17" s="344" t="s">
        <v>943</v>
      </c>
      <c r="D17" s="344" t="s">
        <v>39</v>
      </c>
      <c r="E17" s="344" t="s">
        <v>836</v>
      </c>
      <c r="F17" s="344" t="s">
        <v>932</v>
      </c>
      <c r="G17" s="344" t="s">
        <v>901</v>
      </c>
      <c r="H17" s="344" t="s">
        <v>917</v>
      </c>
      <c r="I17" s="344" t="s">
        <v>944</v>
      </c>
      <c r="J17" s="344" t="s">
        <v>945</v>
      </c>
      <c r="K17" s="345" t="s">
        <v>920</v>
      </c>
      <c r="L17" s="344" t="s">
        <v>946</v>
      </c>
      <c r="M17" s="342" t="s">
        <v>378</v>
      </c>
      <c r="N17" s="344" t="s">
        <v>947</v>
      </c>
      <c r="O17" s="344" t="s">
        <v>2152</v>
      </c>
      <c r="P17" s="344" t="s">
        <v>948</v>
      </c>
      <c r="Q17" s="114" t="s">
        <v>949</v>
      </c>
      <c r="R17" s="260" t="s">
        <v>50</v>
      </c>
      <c r="S17" s="260" t="s">
        <v>950</v>
      </c>
      <c r="T17" s="342" t="s">
        <v>2155</v>
      </c>
      <c r="U17" s="342" t="s">
        <v>2154</v>
      </c>
      <c r="V17" s="342" t="s">
        <v>2153</v>
      </c>
      <c r="W17" s="342" t="s">
        <v>2152</v>
      </c>
      <c r="X17" s="344" t="s">
        <v>915</v>
      </c>
      <c r="Y17" s="342" t="s">
        <v>916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</row>
    <row r="18" spans="1:74" ht="33.75" customHeight="1" x14ac:dyDescent="0.4">
      <c r="A18" s="344"/>
      <c r="B18" s="344"/>
      <c r="C18" s="344"/>
      <c r="D18" s="344"/>
      <c r="E18" s="344" t="s">
        <v>930</v>
      </c>
      <c r="F18" s="344"/>
      <c r="G18" s="344"/>
      <c r="H18" s="344"/>
      <c r="I18" s="344"/>
      <c r="J18" s="344" t="s">
        <v>49</v>
      </c>
      <c r="K18" s="346"/>
      <c r="L18" s="344"/>
      <c r="M18" s="343"/>
      <c r="N18" s="344"/>
      <c r="O18" s="344" t="s">
        <v>49</v>
      </c>
      <c r="P18" s="344"/>
      <c r="Q18" s="261"/>
      <c r="R18" s="261"/>
      <c r="S18" s="261"/>
      <c r="T18" s="343"/>
      <c r="U18" s="343"/>
      <c r="V18" s="343"/>
      <c r="W18" s="343"/>
      <c r="X18" s="344"/>
      <c r="Y18" s="343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</row>
    <row r="19" spans="1:74" ht="337.5" customHeight="1" x14ac:dyDescent="0.4">
      <c r="A19" s="344" t="s">
        <v>35</v>
      </c>
      <c r="B19" s="344" t="s">
        <v>111</v>
      </c>
      <c r="C19" s="344" t="s">
        <v>943</v>
      </c>
      <c r="D19" s="344" t="s">
        <v>39</v>
      </c>
      <c r="E19" s="344" t="s">
        <v>836</v>
      </c>
      <c r="F19" s="344" t="s">
        <v>932</v>
      </c>
      <c r="G19" s="344" t="s">
        <v>901</v>
      </c>
      <c r="H19" s="344" t="s">
        <v>951</v>
      </c>
      <c r="I19" s="344" t="s">
        <v>952</v>
      </c>
      <c r="J19" s="344" t="s">
        <v>953</v>
      </c>
      <c r="K19" s="345" t="s">
        <v>920</v>
      </c>
      <c r="L19" s="344" t="s">
        <v>115</v>
      </c>
      <c r="M19" s="342" t="s">
        <v>378</v>
      </c>
      <c r="N19" s="344" t="s">
        <v>954</v>
      </c>
      <c r="O19" s="344" t="s">
        <v>955</v>
      </c>
      <c r="P19" s="344" t="s">
        <v>956</v>
      </c>
      <c r="Q19" s="114" t="s">
        <v>957</v>
      </c>
      <c r="R19" s="260" t="s">
        <v>50</v>
      </c>
      <c r="S19" s="260" t="s">
        <v>958</v>
      </c>
      <c r="T19" s="344" t="s">
        <v>959</v>
      </c>
      <c r="U19" s="344" t="s">
        <v>960</v>
      </c>
      <c r="V19" s="344" t="s">
        <v>961</v>
      </c>
      <c r="W19" s="344" t="s">
        <v>962</v>
      </c>
      <c r="X19" s="344" t="s">
        <v>915</v>
      </c>
      <c r="Y19" s="342" t="s">
        <v>916</v>
      </c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</row>
    <row r="20" spans="1:74" ht="32.549999999999997" customHeight="1" x14ac:dyDescent="0.4">
      <c r="A20" s="344"/>
      <c r="B20" s="344"/>
      <c r="C20" s="344"/>
      <c r="D20" s="344"/>
      <c r="E20" s="344" t="s">
        <v>930</v>
      </c>
      <c r="F20" s="344"/>
      <c r="G20" s="344"/>
      <c r="H20" s="344"/>
      <c r="I20" s="344"/>
      <c r="J20" s="344" t="s">
        <v>49</v>
      </c>
      <c r="K20" s="346"/>
      <c r="L20" s="344"/>
      <c r="M20" s="343"/>
      <c r="N20" s="344"/>
      <c r="O20" s="344" t="s">
        <v>49</v>
      </c>
      <c r="P20" s="344"/>
      <c r="Q20" s="261"/>
      <c r="R20" s="261"/>
      <c r="S20" s="261"/>
      <c r="T20" s="344"/>
      <c r="U20" s="344"/>
      <c r="V20" s="344"/>
      <c r="W20" s="344" t="s">
        <v>49</v>
      </c>
      <c r="X20" s="344"/>
      <c r="Y20" s="343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</row>
    <row r="21" spans="1:74" ht="249.45" customHeight="1" x14ac:dyDescent="0.4">
      <c r="A21" s="344" t="s">
        <v>35</v>
      </c>
      <c r="B21" s="344" t="s">
        <v>111</v>
      </c>
      <c r="C21" s="344" t="s">
        <v>943</v>
      </c>
      <c r="D21" s="344" t="s">
        <v>39</v>
      </c>
      <c r="E21" s="344" t="s">
        <v>836</v>
      </c>
      <c r="F21" s="344" t="s">
        <v>932</v>
      </c>
      <c r="G21" s="344" t="s">
        <v>963</v>
      </c>
      <c r="H21" s="344" t="s">
        <v>902</v>
      </c>
      <c r="I21" s="344" t="s">
        <v>964</v>
      </c>
      <c r="J21" s="344" t="s">
        <v>965</v>
      </c>
      <c r="K21" s="345" t="s">
        <v>920</v>
      </c>
      <c r="L21" s="344" t="s">
        <v>115</v>
      </c>
      <c r="M21" s="342" t="s">
        <v>378</v>
      </c>
      <c r="N21" s="344" t="s">
        <v>966</v>
      </c>
      <c r="O21" s="344" t="s">
        <v>967</v>
      </c>
      <c r="P21" s="344" t="s">
        <v>968</v>
      </c>
      <c r="Q21" s="114" t="s">
        <v>969</v>
      </c>
      <c r="R21" s="260" t="s">
        <v>50</v>
      </c>
      <c r="S21" s="260" t="s">
        <v>970</v>
      </c>
      <c r="T21" s="344" t="s">
        <v>971</v>
      </c>
      <c r="U21" s="344" t="s">
        <v>972</v>
      </c>
      <c r="V21" s="344" t="s">
        <v>973</v>
      </c>
      <c r="W21" s="344" t="s">
        <v>974</v>
      </c>
      <c r="X21" s="344" t="s">
        <v>915</v>
      </c>
      <c r="Y21" s="342" t="s">
        <v>916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</row>
    <row r="22" spans="1:74" ht="32.549999999999997" customHeight="1" x14ac:dyDescent="0.4">
      <c r="A22" s="344"/>
      <c r="B22" s="344"/>
      <c r="C22" s="344"/>
      <c r="D22" s="344"/>
      <c r="E22" s="344" t="s">
        <v>930</v>
      </c>
      <c r="F22" s="344"/>
      <c r="G22" s="344"/>
      <c r="H22" s="344"/>
      <c r="I22" s="344"/>
      <c r="J22" s="344" t="s">
        <v>49</v>
      </c>
      <c r="K22" s="346"/>
      <c r="L22" s="344"/>
      <c r="M22" s="343"/>
      <c r="N22" s="344"/>
      <c r="O22" s="344" t="s">
        <v>49</v>
      </c>
      <c r="P22" s="344"/>
      <c r="Q22" s="261"/>
      <c r="R22" s="261"/>
      <c r="S22" s="261"/>
      <c r="T22" s="344"/>
      <c r="U22" s="344"/>
      <c r="V22" s="344"/>
      <c r="W22" s="344" t="s">
        <v>49</v>
      </c>
      <c r="X22" s="344"/>
      <c r="Y22" s="343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</row>
    <row r="23" spans="1:74" ht="236.25" customHeight="1" x14ac:dyDescent="0.4">
      <c r="A23" s="344" t="s">
        <v>35</v>
      </c>
      <c r="B23" s="344" t="s">
        <v>36</v>
      </c>
      <c r="C23" s="344" t="s">
        <v>37</v>
      </c>
      <c r="D23" s="344" t="s">
        <v>39</v>
      </c>
      <c r="E23" s="344" t="s">
        <v>836</v>
      </c>
      <c r="F23" s="344" t="s">
        <v>932</v>
      </c>
      <c r="G23" s="344" t="s">
        <v>901</v>
      </c>
      <c r="H23" s="344" t="s">
        <v>902</v>
      </c>
      <c r="I23" s="344" t="s">
        <v>975</v>
      </c>
      <c r="J23" s="344" t="s">
        <v>976</v>
      </c>
      <c r="K23" s="345" t="s">
        <v>920</v>
      </c>
      <c r="L23" s="344" t="s">
        <v>977</v>
      </c>
      <c r="M23" s="342" t="s">
        <v>378</v>
      </c>
      <c r="N23" s="344" t="s">
        <v>978</v>
      </c>
      <c r="O23" s="344" t="s">
        <v>979</v>
      </c>
      <c r="P23" s="344" t="s">
        <v>980</v>
      </c>
      <c r="Q23" s="114" t="s">
        <v>981</v>
      </c>
      <c r="R23" s="260" t="s">
        <v>50</v>
      </c>
      <c r="S23" s="260" t="s">
        <v>958</v>
      </c>
      <c r="T23" s="344" t="s">
        <v>982</v>
      </c>
      <c r="U23" s="344" t="s">
        <v>983</v>
      </c>
      <c r="V23" s="344" t="s">
        <v>984</v>
      </c>
      <c r="W23" s="344" t="s">
        <v>985</v>
      </c>
      <c r="X23" s="344" t="s">
        <v>915</v>
      </c>
      <c r="Y23" s="431" t="s">
        <v>916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</row>
    <row r="24" spans="1:74" ht="32.549999999999997" customHeight="1" x14ac:dyDescent="0.4">
      <c r="A24" s="344"/>
      <c r="B24" s="344"/>
      <c r="C24" s="344"/>
      <c r="D24" s="344"/>
      <c r="E24" s="344" t="s">
        <v>930</v>
      </c>
      <c r="F24" s="344"/>
      <c r="G24" s="344"/>
      <c r="H24" s="344"/>
      <c r="I24" s="344"/>
      <c r="J24" s="344" t="s">
        <v>49</v>
      </c>
      <c r="K24" s="346"/>
      <c r="L24" s="344"/>
      <c r="M24" s="343"/>
      <c r="N24" s="344"/>
      <c r="O24" s="344" t="s">
        <v>49</v>
      </c>
      <c r="P24" s="344"/>
      <c r="Q24" s="261"/>
      <c r="R24" s="261"/>
      <c r="S24" s="261"/>
      <c r="T24" s="344"/>
      <c r="U24" s="344"/>
      <c r="V24" s="344"/>
      <c r="W24" s="344"/>
      <c r="X24" s="344"/>
      <c r="Y24" s="432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</row>
    <row r="25" spans="1:74" s="49" customFormat="1" ht="409.2" customHeight="1" x14ac:dyDescent="0.3">
      <c r="A25" s="259" t="s">
        <v>541</v>
      </c>
      <c r="B25" s="259" t="s">
        <v>542</v>
      </c>
      <c r="C25" s="259" t="s">
        <v>543</v>
      </c>
      <c r="D25" s="259" t="s">
        <v>544</v>
      </c>
      <c r="E25" s="259" t="s">
        <v>545</v>
      </c>
      <c r="F25" s="259" t="s">
        <v>546</v>
      </c>
      <c r="G25" s="259" t="s">
        <v>987</v>
      </c>
      <c r="H25" s="55" t="s">
        <v>548</v>
      </c>
      <c r="I25" s="55" t="s">
        <v>988</v>
      </c>
      <c r="J25" s="56" t="s">
        <v>989</v>
      </c>
      <c r="K25" s="56" t="s">
        <v>49</v>
      </c>
      <c r="L25" s="56" t="s">
        <v>990</v>
      </c>
      <c r="M25" s="56" t="s">
        <v>378</v>
      </c>
      <c r="N25" s="267" t="s">
        <v>991</v>
      </c>
      <c r="O25" s="56" t="s">
        <v>2126</v>
      </c>
      <c r="P25" s="56" t="s">
        <v>552</v>
      </c>
      <c r="Q25" s="69"/>
      <c r="R25" s="259" t="s">
        <v>49</v>
      </c>
      <c r="S25" s="259" t="s">
        <v>49</v>
      </c>
      <c r="T25" s="453" t="s">
        <v>2130</v>
      </c>
      <c r="U25" s="453" t="s">
        <v>2129</v>
      </c>
      <c r="V25" s="453" t="s">
        <v>2128</v>
      </c>
      <c r="W25" s="453" t="s">
        <v>2127</v>
      </c>
      <c r="X25" s="259" t="s">
        <v>557</v>
      </c>
      <c r="Y25" s="259" t="s">
        <v>992</v>
      </c>
    </row>
    <row r="26" spans="1:74" s="49" customFormat="1" ht="409.6" customHeight="1" x14ac:dyDescent="0.3">
      <c r="A26" s="259" t="s">
        <v>541</v>
      </c>
      <c r="B26" s="259" t="s">
        <v>542</v>
      </c>
      <c r="C26" s="259" t="s">
        <v>543</v>
      </c>
      <c r="D26" s="259" t="s">
        <v>544</v>
      </c>
      <c r="E26" s="259" t="s">
        <v>545</v>
      </c>
      <c r="F26" s="259" t="s">
        <v>546</v>
      </c>
      <c r="G26" s="259" t="s">
        <v>987</v>
      </c>
      <c r="H26" s="55" t="s">
        <v>559</v>
      </c>
      <c r="I26" s="55" t="s">
        <v>993</v>
      </c>
      <c r="J26" s="56" t="s">
        <v>994</v>
      </c>
      <c r="K26" s="56" t="s">
        <v>49</v>
      </c>
      <c r="L26" s="56" t="s">
        <v>2140</v>
      </c>
      <c r="M26" s="56" t="s">
        <v>378</v>
      </c>
      <c r="N26" s="56" t="s">
        <v>2141</v>
      </c>
      <c r="O26" s="56" t="s">
        <v>2125</v>
      </c>
      <c r="P26" s="56" t="s">
        <v>563</v>
      </c>
      <c r="Q26" s="259" t="s">
        <v>49</v>
      </c>
      <c r="R26" s="259" t="s">
        <v>49</v>
      </c>
      <c r="S26" s="259" t="s">
        <v>49</v>
      </c>
      <c r="T26" s="453" t="s">
        <v>2131</v>
      </c>
      <c r="U26" s="453" t="s">
        <v>2132</v>
      </c>
      <c r="V26" s="453" t="s">
        <v>2133</v>
      </c>
      <c r="W26" s="453" t="s">
        <v>2134</v>
      </c>
      <c r="X26" s="259" t="s">
        <v>557</v>
      </c>
      <c r="Y26" s="259" t="s">
        <v>992</v>
      </c>
    </row>
    <row r="27" spans="1:74" s="49" customFormat="1" ht="334.65" customHeight="1" x14ac:dyDescent="0.3">
      <c r="A27" s="262" t="s">
        <v>567</v>
      </c>
      <c r="B27" s="262" t="s">
        <v>568</v>
      </c>
      <c r="C27" s="262" t="s">
        <v>569</v>
      </c>
      <c r="D27" s="262" t="s">
        <v>570</v>
      </c>
      <c r="E27" s="262" t="s">
        <v>571</v>
      </c>
      <c r="F27" s="262" t="s">
        <v>572</v>
      </c>
      <c r="G27" s="262" t="s">
        <v>995</v>
      </c>
      <c r="H27" s="259" t="s">
        <v>573</v>
      </c>
      <c r="I27" s="259" t="s">
        <v>574</v>
      </c>
      <c r="J27" s="262" t="s">
        <v>575</v>
      </c>
      <c r="K27" s="260" t="s">
        <v>49</v>
      </c>
      <c r="L27" s="264" t="s">
        <v>2139</v>
      </c>
      <c r="M27" s="56" t="s">
        <v>378</v>
      </c>
      <c r="N27" s="262" t="s">
        <v>575</v>
      </c>
      <c r="O27" s="264" t="s">
        <v>2135</v>
      </c>
      <c r="P27" s="262" t="s">
        <v>996</v>
      </c>
      <c r="Q27" s="267" t="s">
        <v>49</v>
      </c>
      <c r="R27" s="267" t="s">
        <v>49</v>
      </c>
      <c r="S27" s="267" t="s">
        <v>49</v>
      </c>
      <c r="T27" s="264" t="s">
        <v>2136</v>
      </c>
      <c r="U27" s="264" t="s">
        <v>2137</v>
      </c>
      <c r="V27" s="264" t="s">
        <v>2138</v>
      </c>
      <c r="W27" s="264" t="s">
        <v>2135</v>
      </c>
      <c r="X27" s="267" t="s">
        <v>582</v>
      </c>
      <c r="Y27" s="116" t="s">
        <v>583</v>
      </c>
    </row>
    <row r="28" spans="1:74" x14ac:dyDescent="0.4">
      <c r="A28" s="110"/>
      <c r="B28" s="110"/>
      <c r="C28" s="110"/>
      <c r="D28" s="110"/>
      <c r="E28" s="110"/>
      <c r="F28" s="110"/>
      <c r="G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</row>
    <row r="29" spans="1:74" x14ac:dyDescent="0.4">
      <c r="A29" s="110"/>
      <c r="B29" s="110"/>
      <c r="C29" s="110"/>
      <c r="D29" s="110"/>
      <c r="E29" s="110"/>
      <c r="F29" s="110"/>
      <c r="G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spans="1:74" x14ac:dyDescent="0.4">
      <c r="A30" s="110"/>
      <c r="B30" s="110"/>
      <c r="C30" s="110"/>
      <c r="D30" s="110"/>
      <c r="E30" s="110"/>
      <c r="F30" s="110"/>
      <c r="G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</row>
    <row r="31" spans="1:74" x14ac:dyDescent="0.4">
      <c r="A31" s="110"/>
      <c r="B31" s="110"/>
      <c r="C31" s="110"/>
      <c r="D31" s="110"/>
      <c r="E31" s="110"/>
      <c r="F31" s="110"/>
      <c r="G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</row>
    <row r="32" spans="1:74" x14ac:dyDescent="0.4">
      <c r="A32" s="110"/>
      <c r="B32" s="110"/>
      <c r="C32" s="110"/>
      <c r="D32" s="110"/>
      <c r="E32" s="110"/>
      <c r="F32" s="110"/>
      <c r="G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</row>
    <row r="33" spans="1:23" x14ac:dyDescent="0.4">
      <c r="A33" s="110"/>
      <c r="B33" s="110"/>
      <c r="C33" s="110"/>
      <c r="D33" s="110"/>
      <c r="E33" s="110"/>
      <c r="F33" s="110"/>
      <c r="G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</row>
    <row r="34" spans="1:23" x14ac:dyDescent="0.4">
      <c r="A34" s="110"/>
      <c r="B34" s="110"/>
      <c r="C34" s="110"/>
      <c r="D34" s="110"/>
      <c r="E34" s="110"/>
      <c r="F34" s="110"/>
      <c r="G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1:23" x14ac:dyDescent="0.4">
      <c r="A35" s="110"/>
      <c r="B35" s="110"/>
      <c r="C35" s="110"/>
      <c r="D35" s="110"/>
      <c r="E35" s="110"/>
      <c r="F35" s="110"/>
      <c r="G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1:23" x14ac:dyDescent="0.4">
      <c r="A36" s="110"/>
      <c r="B36" s="110"/>
      <c r="C36" s="110"/>
      <c r="D36" s="110"/>
      <c r="E36" s="110"/>
      <c r="F36" s="110"/>
      <c r="G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3" x14ac:dyDescent="0.4">
      <c r="A37" s="110"/>
      <c r="B37" s="110"/>
      <c r="C37" s="110"/>
      <c r="D37" s="110"/>
      <c r="E37" s="110"/>
      <c r="F37" s="110"/>
      <c r="G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1:23" x14ac:dyDescent="0.4">
      <c r="A38" s="110"/>
      <c r="B38" s="110"/>
      <c r="C38" s="110"/>
      <c r="D38" s="110"/>
      <c r="E38" s="110"/>
      <c r="F38" s="110"/>
      <c r="G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1:23" x14ac:dyDescent="0.4">
      <c r="A39" s="110"/>
      <c r="B39" s="110"/>
      <c r="C39" s="110"/>
      <c r="D39" s="110"/>
      <c r="E39" s="110"/>
      <c r="F39" s="110"/>
      <c r="G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x14ac:dyDescent="0.4">
      <c r="A40" s="110"/>
      <c r="B40" s="110"/>
      <c r="C40" s="110"/>
      <c r="D40" s="110"/>
      <c r="E40" s="110"/>
      <c r="F40" s="110"/>
      <c r="G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1:23" x14ac:dyDescent="0.4">
      <c r="A41" s="110"/>
      <c r="B41" s="110"/>
      <c r="C41" s="110"/>
      <c r="D41" s="110"/>
      <c r="E41" s="110"/>
      <c r="F41" s="110"/>
      <c r="G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1:23" x14ac:dyDescent="0.4">
      <c r="A42" s="110"/>
      <c r="B42" s="110"/>
      <c r="C42" s="110"/>
      <c r="D42" s="110"/>
      <c r="E42" s="110"/>
      <c r="F42" s="110"/>
      <c r="G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1:23" x14ac:dyDescent="0.4">
      <c r="A43" s="110"/>
      <c r="B43" s="110"/>
      <c r="C43" s="110"/>
      <c r="D43" s="110"/>
      <c r="E43" s="110"/>
      <c r="F43" s="110"/>
      <c r="G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1:23" x14ac:dyDescent="0.4">
      <c r="A44" s="110"/>
      <c r="B44" s="110"/>
      <c r="C44" s="110"/>
      <c r="D44" s="110"/>
      <c r="E44" s="110"/>
      <c r="F44" s="110"/>
      <c r="G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1:23" x14ac:dyDescent="0.4">
      <c r="A45" s="110"/>
      <c r="B45" s="110"/>
      <c r="C45" s="110"/>
      <c r="D45" s="110"/>
      <c r="E45" s="110"/>
      <c r="F45" s="110"/>
      <c r="G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1:23" x14ac:dyDescent="0.4">
      <c r="A46" s="110"/>
      <c r="B46" s="110"/>
      <c r="C46" s="110"/>
      <c r="D46" s="110"/>
      <c r="E46" s="110"/>
      <c r="F46" s="110"/>
      <c r="G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1:23" x14ac:dyDescent="0.4">
      <c r="A47" s="110"/>
      <c r="B47" s="110"/>
      <c r="C47" s="110"/>
      <c r="D47" s="110"/>
      <c r="E47" s="110"/>
      <c r="F47" s="110"/>
      <c r="G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1:23" x14ac:dyDescent="0.4">
      <c r="A48" s="110"/>
      <c r="B48" s="110"/>
      <c r="C48" s="110"/>
      <c r="D48" s="110"/>
      <c r="E48" s="110"/>
      <c r="F48" s="110"/>
      <c r="G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1:23" x14ac:dyDescent="0.4">
      <c r="A49" s="110"/>
      <c r="B49" s="110"/>
      <c r="C49" s="110"/>
      <c r="D49" s="110"/>
      <c r="E49" s="110"/>
      <c r="F49" s="110"/>
      <c r="G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1:23" x14ac:dyDescent="0.4">
      <c r="A50" s="110"/>
      <c r="B50" s="110"/>
      <c r="C50" s="110"/>
      <c r="D50" s="110"/>
      <c r="E50" s="110"/>
      <c r="F50" s="110"/>
      <c r="G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1:23" x14ac:dyDescent="0.4">
      <c r="A51" s="110"/>
      <c r="B51" s="110"/>
      <c r="C51" s="110"/>
      <c r="D51" s="110"/>
      <c r="E51" s="110"/>
      <c r="F51" s="110"/>
      <c r="G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1:23" x14ac:dyDescent="0.4">
      <c r="A52" s="110"/>
      <c r="B52" s="110"/>
      <c r="C52" s="110"/>
      <c r="D52" s="110"/>
      <c r="E52" s="110"/>
      <c r="F52" s="110"/>
      <c r="G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1:23" x14ac:dyDescent="0.4">
      <c r="A53" s="110"/>
      <c r="B53" s="110"/>
      <c r="C53" s="110"/>
      <c r="D53" s="110"/>
      <c r="E53" s="110"/>
      <c r="F53" s="110"/>
      <c r="G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1:23" x14ac:dyDescent="0.4">
      <c r="A54" s="110"/>
      <c r="B54" s="110"/>
      <c r="C54" s="110"/>
      <c r="D54" s="110"/>
      <c r="E54" s="110"/>
      <c r="F54" s="110"/>
      <c r="G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</row>
    <row r="55" spans="1:23" x14ac:dyDescent="0.4">
      <c r="A55" s="110"/>
      <c r="B55" s="110"/>
      <c r="C55" s="110"/>
      <c r="D55" s="110"/>
      <c r="E55" s="110"/>
      <c r="F55" s="110"/>
      <c r="G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</row>
    <row r="56" spans="1:23" x14ac:dyDescent="0.4">
      <c r="A56" s="110"/>
      <c r="B56" s="110"/>
      <c r="C56" s="110"/>
      <c r="D56" s="110"/>
      <c r="E56" s="110"/>
      <c r="F56" s="110"/>
      <c r="G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</row>
    <row r="57" spans="1:23" x14ac:dyDescent="0.4">
      <c r="A57" s="110"/>
      <c r="B57" s="110"/>
      <c r="C57" s="110"/>
      <c r="D57" s="110"/>
      <c r="E57" s="110"/>
      <c r="F57" s="110"/>
      <c r="G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</row>
    <row r="58" spans="1:23" x14ac:dyDescent="0.4">
      <c r="A58" s="110"/>
      <c r="B58" s="110"/>
      <c r="C58" s="110"/>
      <c r="D58" s="110"/>
      <c r="E58" s="110"/>
      <c r="F58" s="110"/>
      <c r="G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</row>
    <row r="59" spans="1:23" x14ac:dyDescent="0.4">
      <c r="A59" s="110"/>
      <c r="B59" s="110"/>
      <c r="C59" s="110"/>
      <c r="D59" s="110"/>
      <c r="E59" s="110"/>
      <c r="F59" s="110"/>
      <c r="G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</row>
    <row r="60" spans="1:23" x14ac:dyDescent="0.4">
      <c r="A60" s="110"/>
      <c r="B60" s="110"/>
      <c r="C60" s="110"/>
      <c r="D60" s="110"/>
      <c r="E60" s="110"/>
      <c r="F60" s="110"/>
      <c r="G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</row>
    <row r="61" spans="1:23" x14ac:dyDescent="0.4">
      <c r="A61" s="110"/>
      <c r="B61" s="110"/>
      <c r="C61" s="110"/>
      <c r="D61" s="110"/>
      <c r="E61" s="110"/>
      <c r="F61" s="110"/>
      <c r="G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</row>
    <row r="62" spans="1:23" x14ac:dyDescent="0.4">
      <c r="A62" s="110"/>
      <c r="B62" s="110"/>
      <c r="C62" s="110"/>
      <c r="D62" s="110"/>
      <c r="E62" s="110"/>
      <c r="F62" s="110"/>
      <c r="G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</row>
    <row r="63" spans="1:23" x14ac:dyDescent="0.4">
      <c r="A63" s="110"/>
      <c r="B63" s="110"/>
      <c r="C63" s="110"/>
      <c r="D63" s="110"/>
      <c r="E63" s="110"/>
      <c r="F63" s="110"/>
      <c r="G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</row>
    <row r="64" spans="1:23" x14ac:dyDescent="0.4">
      <c r="A64" s="110"/>
      <c r="B64" s="110"/>
      <c r="C64" s="110"/>
      <c r="D64" s="110"/>
      <c r="E64" s="110"/>
      <c r="F64" s="110"/>
      <c r="G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</row>
    <row r="65" spans="1:23" x14ac:dyDescent="0.4">
      <c r="A65" s="110"/>
      <c r="B65" s="110"/>
      <c r="C65" s="110"/>
      <c r="D65" s="110"/>
      <c r="E65" s="110"/>
      <c r="F65" s="110"/>
      <c r="G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</row>
    <row r="66" spans="1:23" x14ac:dyDescent="0.4">
      <c r="A66" s="110"/>
      <c r="B66" s="110"/>
      <c r="C66" s="110"/>
      <c r="D66" s="110"/>
      <c r="E66" s="110"/>
      <c r="F66" s="110"/>
      <c r="G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</row>
    <row r="67" spans="1:23" x14ac:dyDescent="0.4">
      <c r="A67" s="110"/>
      <c r="B67" s="110"/>
      <c r="C67" s="110"/>
      <c r="D67" s="110"/>
      <c r="E67" s="110"/>
      <c r="F67" s="110"/>
      <c r="G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</row>
    <row r="68" spans="1:23" x14ac:dyDescent="0.4">
      <c r="A68" s="110"/>
      <c r="B68" s="110"/>
      <c r="C68" s="110"/>
      <c r="D68" s="110"/>
      <c r="E68" s="110"/>
      <c r="F68" s="110"/>
      <c r="G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</row>
    <row r="69" spans="1:23" x14ac:dyDescent="0.4">
      <c r="A69" s="110"/>
      <c r="B69" s="110"/>
      <c r="C69" s="110"/>
      <c r="D69" s="110"/>
      <c r="E69" s="110"/>
      <c r="F69" s="110"/>
      <c r="G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</row>
    <row r="70" spans="1:23" x14ac:dyDescent="0.4">
      <c r="A70" s="110"/>
      <c r="B70" s="110"/>
      <c r="C70" s="110"/>
      <c r="D70" s="110"/>
      <c r="E70" s="110"/>
      <c r="F70" s="110"/>
      <c r="G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</row>
    <row r="71" spans="1:23" x14ac:dyDescent="0.4">
      <c r="A71" s="110"/>
      <c r="B71" s="110"/>
      <c r="C71" s="110"/>
      <c r="D71" s="110"/>
      <c r="E71" s="110"/>
      <c r="F71" s="110"/>
      <c r="G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  <row r="72" spans="1:23" x14ac:dyDescent="0.4">
      <c r="A72" s="110"/>
      <c r="B72" s="110"/>
      <c r="C72" s="110"/>
      <c r="D72" s="110"/>
      <c r="E72" s="110"/>
      <c r="F72" s="110"/>
      <c r="G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</row>
    <row r="73" spans="1:23" x14ac:dyDescent="0.4">
      <c r="A73" s="110"/>
      <c r="B73" s="110"/>
      <c r="C73" s="110"/>
      <c r="D73" s="110"/>
      <c r="E73" s="110"/>
      <c r="F73" s="110"/>
      <c r="G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</row>
    <row r="74" spans="1:23" x14ac:dyDescent="0.4">
      <c r="A74" s="110"/>
      <c r="B74" s="110"/>
      <c r="C74" s="110"/>
      <c r="D74" s="110"/>
      <c r="E74" s="110"/>
      <c r="F74" s="110"/>
      <c r="G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</row>
    <row r="75" spans="1:23" x14ac:dyDescent="0.4">
      <c r="A75" s="110"/>
      <c r="B75" s="110"/>
      <c r="C75" s="110"/>
      <c r="D75" s="110"/>
      <c r="E75" s="110"/>
      <c r="F75" s="110"/>
      <c r="G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</row>
    <row r="76" spans="1:23" x14ac:dyDescent="0.4">
      <c r="A76" s="110"/>
      <c r="B76" s="110"/>
      <c r="C76" s="110"/>
      <c r="D76" s="110"/>
      <c r="E76" s="110"/>
      <c r="F76" s="110"/>
      <c r="G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</row>
    <row r="77" spans="1:23" x14ac:dyDescent="0.4">
      <c r="A77" s="110"/>
      <c r="B77" s="110"/>
      <c r="C77" s="110"/>
      <c r="D77" s="110"/>
      <c r="E77" s="110"/>
      <c r="F77" s="110"/>
      <c r="G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</row>
    <row r="78" spans="1:23" x14ac:dyDescent="0.4">
      <c r="A78" s="110"/>
      <c r="B78" s="110"/>
      <c r="C78" s="110"/>
      <c r="D78" s="110"/>
      <c r="E78" s="110"/>
      <c r="F78" s="110"/>
      <c r="G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</row>
    <row r="79" spans="1:23" x14ac:dyDescent="0.4">
      <c r="A79" s="110"/>
      <c r="B79" s="110"/>
      <c r="C79" s="110"/>
      <c r="D79" s="110"/>
      <c r="E79" s="110"/>
      <c r="F79" s="110"/>
      <c r="G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</row>
    <row r="80" spans="1:23" x14ac:dyDescent="0.4">
      <c r="A80" s="110"/>
      <c r="B80" s="110"/>
      <c r="C80" s="110"/>
      <c r="D80" s="110"/>
      <c r="E80" s="110"/>
      <c r="F80" s="110"/>
      <c r="G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</row>
    <row r="81" spans="1:23" x14ac:dyDescent="0.4">
      <c r="A81" s="110"/>
      <c r="B81" s="110"/>
      <c r="C81" s="110"/>
      <c r="D81" s="110"/>
      <c r="E81" s="110"/>
      <c r="F81" s="110"/>
      <c r="G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</row>
    <row r="82" spans="1:23" x14ac:dyDescent="0.4">
      <c r="A82" s="110"/>
      <c r="B82" s="110"/>
      <c r="C82" s="110"/>
      <c r="D82" s="110"/>
      <c r="E82" s="110"/>
      <c r="F82" s="110"/>
      <c r="G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</row>
    <row r="83" spans="1:23" x14ac:dyDescent="0.4">
      <c r="A83" s="110"/>
      <c r="B83" s="110"/>
      <c r="C83" s="110"/>
      <c r="D83" s="110"/>
      <c r="E83" s="110"/>
      <c r="F83" s="110"/>
      <c r="G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</row>
    <row r="84" spans="1:23" x14ac:dyDescent="0.4">
      <c r="A84" s="110"/>
      <c r="B84" s="110"/>
      <c r="C84" s="110"/>
      <c r="D84" s="110"/>
      <c r="E84" s="110"/>
      <c r="F84" s="110"/>
      <c r="G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</row>
    <row r="85" spans="1:23" x14ac:dyDescent="0.4">
      <c r="A85" s="110"/>
      <c r="B85" s="110"/>
      <c r="C85" s="110"/>
      <c r="D85" s="110"/>
      <c r="E85" s="110"/>
      <c r="F85" s="110"/>
      <c r="G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</row>
    <row r="86" spans="1:23" x14ac:dyDescent="0.4">
      <c r="A86" s="110"/>
      <c r="B86" s="110"/>
      <c r="C86" s="110"/>
      <c r="D86" s="110"/>
      <c r="E86" s="110"/>
      <c r="F86" s="110"/>
      <c r="G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</row>
    <row r="87" spans="1:23" x14ac:dyDescent="0.4">
      <c r="A87" s="110"/>
      <c r="B87" s="110"/>
      <c r="C87" s="110"/>
      <c r="D87" s="110"/>
      <c r="E87" s="110"/>
      <c r="F87" s="110"/>
      <c r="G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</row>
    <row r="88" spans="1:23" x14ac:dyDescent="0.4">
      <c r="A88" s="110"/>
      <c r="B88" s="110"/>
      <c r="C88" s="110"/>
      <c r="D88" s="110"/>
      <c r="E88" s="110"/>
      <c r="F88" s="110"/>
      <c r="G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</row>
    <row r="89" spans="1:23" x14ac:dyDescent="0.4">
      <c r="A89" s="110"/>
      <c r="B89" s="110"/>
      <c r="C89" s="110"/>
      <c r="D89" s="110"/>
      <c r="E89" s="110"/>
      <c r="F89" s="110"/>
      <c r="G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</row>
    <row r="90" spans="1:23" x14ac:dyDescent="0.4">
      <c r="A90" s="110"/>
      <c r="B90" s="110"/>
      <c r="C90" s="110"/>
      <c r="D90" s="110"/>
      <c r="E90" s="110"/>
      <c r="F90" s="110"/>
      <c r="G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</row>
    <row r="91" spans="1:23" x14ac:dyDescent="0.4">
      <c r="A91" s="110"/>
      <c r="B91" s="110"/>
      <c r="C91" s="110"/>
      <c r="D91" s="110"/>
      <c r="E91" s="110"/>
      <c r="F91" s="110"/>
      <c r="G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</row>
    <row r="92" spans="1:23" x14ac:dyDescent="0.4">
      <c r="A92" s="110"/>
      <c r="B92" s="110"/>
      <c r="C92" s="110"/>
      <c r="D92" s="110"/>
      <c r="E92" s="110"/>
      <c r="F92" s="110"/>
      <c r="G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</row>
    <row r="93" spans="1:23" x14ac:dyDescent="0.4">
      <c r="A93" s="110"/>
      <c r="B93" s="110"/>
      <c r="C93" s="110"/>
      <c r="D93" s="110"/>
      <c r="E93" s="110"/>
      <c r="F93" s="110"/>
      <c r="G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</row>
    <row r="94" spans="1:23" x14ac:dyDescent="0.4">
      <c r="A94" s="110"/>
      <c r="B94" s="110"/>
      <c r="C94" s="110"/>
      <c r="D94" s="110"/>
      <c r="E94" s="110"/>
      <c r="F94" s="110"/>
      <c r="G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</row>
    <row r="95" spans="1:23" x14ac:dyDescent="0.4">
      <c r="A95" s="110"/>
      <c r="B95" s="110"/>
      <c r="C95" s="110"/>
      <c r="D95" s="110"/>
      <c r="E95" s="110"/>
      <c r="F95" s="110"/>
      <c r="G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</row>
    <row r="96" spans="1:23" x14ac:dyDescent="0.4">
      <c r="A96" s="110"/>
      <c r="B96" s="110"/>
      <c r="C96" s="110"/>
      <c r="D96" s="110"/>
      <c r="E96" s="110"/>
      <c r="F96" s="110"/>
      <c r="G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</row>
    <row r="97" spans="1:23" x14ac:dyDescent="0.4">
      <c r="A97" s="110"/>
      <c r="B97" s="110"/>
      <c r="C97" s="110"/>
      <c r="D97" s="110"/>
      <c r="E97" s="110"/>
      <c r="F97" s="110"/>
      <c r="G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</row>
    <row r="98" spans="1:23" x14ac:dyDescent="0.4">
      <c r="A98" s="110"/>
      <c r="B98" s="110"/>
      <c r="C98" s="110"/>
      <c r="D98" s="110"/>
      <c r="E98" s="110"/>
      <c r="F98" s="110"/>
      <c r="G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</row>
    <row r="99" spans="1:23" x14ac:dyDescent="0.4">
      <c r="A99" s="110"/>
      <c r="B99" s="110"/>
      <c r="C99" s="110"/>
      <c r="D99" s="110"/>
      <c r="E99" s="110"/>
      <c r="F99" s="110"/>
      <c r="G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</row>
    <row r="100" spans="1:23" x14ac:dyDescent="0.4">
      <c r="A100" s="110"/>
      <c r="B100" s="110"/>
      <c r="C100" s="110"/>
      <c r="D100" s="110"/>
      <c r="E100" s="110"/>
      <c r="F100" s="110"/>
      <c r="G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</row>
    <row r="101" spans="1:23" x14ac:dyDescent="0.4">
      <c r="A101" s="110"/>
      <c r="B101" s="110"/>
      <c r="C101" s="110"/>
      <c r="D101" s="110"/>
      <c r="E101" s="110"/>
      <c r="F101" s="110"/>
      <c r="G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</row>
    <row r="102" spans="1:23" x14ac:dyDescent="0.4">
      <c r="A102" s="110"/>
      <c r="B102" s="110"/>
      <c r="C102" s="110"/>
      <c r="D102" s="110"/>
      <c r="E102" s="110"/>
      <c r="F102" s="110"/>
      <c r="G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</row>
    <row r="103" spans="1:23" x14ac:dyDescent="0.4">
      <c r="A103" s="110"/>
      <c r="B103" s="110"/>
      <c r="C103" s="110"/>
      <c r="D103" s="110"/>
      <c r="E103" s="110"/>
      <c r="F103" s="110"/>
      <c r="G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</row>
    <row r="104" spans="1:23" x14ac:dyDescent="0.4">
      <c r="A104" s="110"/>
      <c r="B104" s="110"/>
      <c r="C104" s="110"/>
      <c r="D104" s="110"/>
      <c r="E104" s="110"/>
      <c r="F104" s="110"/>
      <c r="G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</row>
    <row r="105" spans="1:23" x14ac:dyDescent="0.4">
      <c r="A105" s="110"/>
      <c r="B105" s="110"/>
      <c r="C105" s="110"/>
      <c r="D105" s="110"/>
      <c r="E105" s="110"/>
      <c r="F105" s="110"/>
      <c r="G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</row>
    <row r="106" spans="1:23" x14ac:dyDescent="0.4">
      <c r="A106" s="110"/>
      <c r="B106" s="110"/>
      <c r="C106" s="110"/>
      <c r="D106" s="110"/>
      <c r="E106" s="110"/>
      <c r="F106" s="110"/>
      <c r="G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</row>
    <row r="107" spans="1:23" x14ac:dyDescent="0.4">
      <c r="A107" s="110"/>
      <c r="B107" s="110"/>
      <c r="C107" s="110"/>
      <c r="D107" s="110"/>
      <c r="E107" s="110"/>
      <c r="F107" s="110"/>
      <c r="G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</row>
    <row r="108" spans="1:23" x14ac:dyDescent="0.4">
      <c r="A108" s="110"/>
      <c r="B108" s="110"/>
      <c r="C108" s="110"/>
      <c r="D108" s="110"/>
      <c r="E108" s="110"/>
      <c r="F108" s="110"/>
      <c r="G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</row>
    <row r="109" spans="1:23" x14ac:dyDescent="0.4">
      <c r="A109" s="110"/>
      <c r="B109" s="110"/>
      <c r="C109" s="110"/>
      <c r="D109" s="110"/>
      <c r="E109" s="110"/>
      <c r="F109" s="110"/>
      <c r="G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</row>
    <row r="110" spans="1:23" x14ac:dyDescent="0.4">
      <c r="A110" s="110"/>
      <c r="B110" s="110"/>
      <c r="C110" s="110"/>
      <c r="D110" s="110"/>
      <c r="E110" s="110"/>
      <c r="F110" s="110"/>
      <c r="G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</row>
  </sheetData>
  <mergeCells count="179">
    <mergeCell ref="O23:O24"/>
    <mergeCell ref="P23:P24"/>
    <mergeCell ref="X23:X24"/>
    <mergeCell ref="Y23:Y24"/>
    <mergeCell ref="L23:L24"/>
    <mergeCell ref="M23:M24"/>
    <mergeCell ref="N23:N24"/>
    <mergeCell ref="W23:W24"/>
    <mergeCell ref="T17:T18"/>
    <mergeCell ref="U17:U18"/>
    <mergeCell ref="V17:V18"/>
    <mergeCell ref="W17:W18"/>
    <mergeCell ref="N21:N22"/>
    <mergeCell ref="O21:O22"/>
    <mergeCell ref="P21:P22"/>
    <mergeCell ref="W21:W22"/>
    <mergeCell ref="X21:X22"/>
    <mergeCell ref="Y21:Y22"/>
    <mergeCell ref="L17:L18"/>
    <mergeCell ref="M17:M18"/>
    <mergeCell ref="N17:N18"/>
    <mergeCell ref="O19:O20"/>
    <mergeCell ref="P19:P20"/>
    <mergeCell ref="W19:W20"/>
    <mergeCell ref="G23:G24"/>
    <mergeCell ref="J23:J24"/>
    <mergeCell ref="K23:K24"/>
    <mergeCell ref="A23:A24"/>
    <mergeCell ref="B23:B24"/>
    <mergeCell ref="C23:C24"/>
    <mergeCell ref="D23:D24"/>
    <mergeCell ref="E23:E24"/>
    <mergeCell ref="F23:F24"/>
    <mergeCell ref="H23:H24"/>
    <mergeCell ref="I23:I24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H21:H22"/>
    <mergeCell ref="I21:I22"/>
    <mergeCell ref="A19:A20"/>
    <mergeCell ref="B19:B20"/>
    <mergeCell ref="C19:C20"/>
    <mergeCell ref="D19:D20"/>
    <mergeCell ref="E19:E20"/>
    <mergeCell ref="F19:F20"/>
    <mergeCell ref="I19:I20"/>
    <mergeCell ref="H19:H20"/>
    <mergeCell ref="F21:F22"/>
    <mergeCell ref="G21:G22"/>
    <mergeCell ref="X19:X20"/>
    <mergeCell ref="Y19:Y20"/>
    <mergeCell ref="M19:M20"/>
    <mergeCell ref="N19:N20"/>
    <mergeCell ref="O17:O18"/>
    <mergeCell ref="P17:P18"/>
    <mergeCell ref="X17:X18"/>
    <mergeCell ref="Y17:Y18"/>
    <mergeCell ref="G17:G18"/>
    <mergeCell ref="J17:J18"/>
    <mergeCell ref="K17:K18"/>
    <mergeCell ref="T19:T20"/>
    <mergeCell ref="U19:U20"/>
    <mergeCell ref="V19:V20"/>
    <mergeCell ref="G19:G20"/>
    <mergeCell ref="J19:J20"/>
    <mergeCell ref="K19:K20"/>
    <mergeCell ref="L19:L20"/>
    <mergeCell ref="A17:A18"/>
    <mergeCell ref="B17:B18"/>
    <mergeCell ref="C17:C18"/>
    <mergeCell ref="D17:D18"/>
    <mergeCell ref="E17:E18"/>
    <mergeCell ref="F17:F18"/>
    <mergeCell ref="I17:I18"/>
    <mergeCell ref="H17:H18"/>
    <mergeCell ref="Y13:Y14"/>
    <mergeCell ref="M13:M14"/>
    <mergeCell ref="N13:N14"/>
    <mergeCell ref="O13:O14"/>
    <mergeCell ref="P13:P14"/>
    <mergeCell ref="P15:P16"/>
    <mergeCell ref="W15:W16"/>
    <mergeCell ref="X15:X16"/>
    <mergeCell ref="Y15:Y16"/>
    <mergeCell ref="M15:M16"/>
    <mergeCell ref="N15:N16"/>
    <mergeCell ref="O15:O16"/>
    <mergeCell ref="A15:A16"/>
    <mergeCell ref="B15:B16"/>
    <mergeCell ref="C15:C16"/>
    <mergeCell ref="D15:D16"/>
    <mergeCell ref="W13:W14"/>
    <mergeCell ref="X13:X14"/>
    <mergeCell ref="E15:E16"/>
    <mergeCell ref="F15:F16"/>
    <mergeCell ref="G15:G16"/>
    <mergeCell ref="K13:K14"/>
    <mergeCell ref="L13:L14"/>
    <mergeCell ref="J15:J16"/>
    <mergeCell ref="K15:K16"/>
    <mergeCell ref="L15:L16"/>
    <mergeCell ref="I13:I14"/>
    <mergeCell ref="H13:H14"/>
    <mergeCell ref="I15:I16"/>
    <mergeCell ref="H15:H16"/>
    <mergeCell ref="D11:D12"/>
    <mergeCell ref="U3:U5"/>
    <mergeCell ref="X11:X12"/>
    <mergeCell ref="Y11:Y12"/>
    <mergeCell ref="A13:A14"/>
    <mergeCell ref="B13:B14"/>
    <mergeCell ref="C13:C14"/>
    <mergeCell ref="D13:D14"/>
    <mergeCell ref="E13:E14"/>
    <mergeCell ref="F13:F14"/>
    <mergeCell ref="G13:G14"/>
    <mergeCell ref="J13:J14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W3:W5"/>
    <mergeCell ref="X3:X5"/>
    <mergeCell ref="Y3:Y5"/>
    <mergeCell ref="A7:A8"/>
    <mergeCell ref="B7:B8"/>
    <mergeCell ref="C7:C8"/>
    <mergeCell ref="D7:D8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T21:T22"/>
    <mergeCell ref="U21:U22"/>
    <mergeCell ref="V21:V22"/>
    <mergeCell ref="T23:T24"/>
    <mergeCell ref="U23:U24"/>
    <mergeCell ref="V23:V24"/>
    <mergeCell ref="A1:L1"/>
    <mergeCell ref="A2:B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A9:A10"/>
    <mergeCell ref="B9:B10"/>
    <mergeCell ref="C9:C10"/>
    <mergeCell ref="D9:D10"/>
    <mergeCell ref="A11:A12"/>
    <mergeCell ref="B11:B12"/>
    <mergeCell ref="C11:C12"/>
  </mergeCells>
  <pageMargins left="0.70866141732283505" right="0.70866141732283505" top="0.74803149606299202" bottom="0.74803149606299202" header="0.31496062992126" footer="0.31496062992126"/>
  <pageSetup paperSize="9" scale="11" fitToHeight="0" orientation="landscape" r:id="rId1"/>
  <headerFooter>
    <oddFooter>&amp;R&amp;"Arial,Bold"&amp;20Page &amp;P of &amp;N</oddFooter>
  </headerFooter>
  <rowBreaks count="1" manualBreakCount="1">
    <brk id="22" max="31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'Z:\MID YEAR 2017 2018\SDBIP &amp; OP 17 18 AMENDED final final 13 7 2017\[OP 2017 2018 MASTER FINAL 26 6 17.xlsx]kpa''s'!#REF!</xm:f>
          </x14:formula1>
          <xm:sqref>D27</xm:sqref>
        </x14:dataValidation>
        <x14:dataValidation type="list" allowBlank="1" showInputMessage="1" showErrorMessage="1">
          <x14:formula1>
            <xm:f>'https://msunduzigovza-my.sharepoint.com/personal/vishals_msunduzi_gov_za/Documents/Documents/Main Documents/2023/[Copy of 2018 2019 FINAL FOR MAYOR MID YEAR Update.xlsx]cds strategies 16 17'!#REF!</xm:f>
          </x14:formula1>
          <xm:sqref>C27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18.xlsx]cds strategies 17 18'!#REF!</xm:f>
          </x14:formula1>
          <xm:sqref>C25:C26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18.xlsx]kpa''s'!#REF!</xm:f>
          </x14:formula1>
          <xm:sqref>D25:D26</xm:sqref>
        </x14:dataValidation>
        <x14:dataValidation type="list" allowBlank="1" showInputMessage="1" showErrorMessage="1">
          <x14:formula1>
            <xm:f>'C:\Documents and Settings\MadeleineJ\Local Settings\Temporary Internet Files\Content.Outlook\D29IB1HD\[A1 Schedule - Ver 2.3.  - 02 December 2010 - 25 April 2011.xlsx]kpa''s'!#REF!</xm:f>
          </x14:formula1>
          <xm:sqref>D6:D7 D9</xm:sqref>
        </x14:dataValidation>
        <x14:dataValidation type="list" allowBlank="1" showInputMessage="1" showErrorMessage="1">
          <x14:formula1>
            <xm:f>'C:\INDRASEN\RESEARCH MONITORING &amp; EVALUATION 01 09 2010\SDBIP 2014 2015\SDBIP &amp; OP 14 15 REVIEW DEC 2014\SDBIP 14 15 1 26 2015\[SDBIP 2014_2015 TEMPLATE. monthly 28 01 2015.xlsx]cds strategies 16 17'!#REF!</xm:f>
          </x14:formula1>
          <xm:sqref>C6:C7 C9</xm:sqref>
        </x14:dataValidation>
        <x14:dataValidation type="list" allowBlank="1" showInputMessage="1" showErrorMessage="1">
          <x14:formula1>
            <xm:f>'C:\Users\HafizB\AppData\Local\Microsoft\Windows\INetCache\Content.Outlook\9L0KN061\[B2B 2016 2017 MASTER 15. 6 2016 FINAL.xlsx]cds strategies 16 17'!#REF!</xm:f>
          </x14:formula1>
          <xm:sqref>C17:C22</xm:sqref>
        </x14:dataValidation>
        <x14:dataValidation type="list" allowBlank="1" showInputMessage="1" showErrorMessage="1">
          <x14:formula1>
            <xm:f>'C:\Users\indrasenc.MSUNDUZI\AppData\Local\Microsoft\Windows\Temporary Internet Files\Content.Outlook\2HR6HDY8\[Copy of Copy of SDBIP 2016 2017 MASTER 21 4 2016TBM10MAY2016 (2).xlsx]kpa''s'!#REF!</xm:f>
          </x14:formula1>
          <xm:sqref>D17:D23</xm:sqref>
        </x14:dataValidation>
        <x14:dataValidation type="list" allowBlank="1" showInputMessage="1" showErrorMessage="1">
          <x14:formula1>
            <xm:f>'C:\Users\SueletteL.MSUNDUZI\Documents\LOOSE 2018\[SDBIP 2018 2019 FINAL FOR MAYOR (002) CNL ROADS.xlsx]cds strategies 17 18'!#REF!</xm:f>
          </x14:formula1>
          <xm:sqref>C11:C14 C23:C24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D156"/>
  <sheetViews>
    <sheetView view="pageBreakPreview" topLeftCell="A3" zoomScale="20" zoomScaleNormal="90" zoomScaleSheetLayoutView="20" workbookViewId="0">
      <pane xSplit="1" ySplit="5" topLeftCell="B8" activePane="bottomRight" state="frozen"/>
      <selection activeCell="O11" sqref="O11:O12"/>
      <selection pane="topRight" activeCell="O11" sqref="O11:O12"/>
      <selection pane="bottomLeft" activeCell="O11" sqref="O11:O12"/>
      <selection pane="bottomRight" activeCell="K26" sqref="K26:K27"/>
    </sheetView>
  </sheetViews>
  <sheetFormatPr defaultColWidth="9.109375" defaultRowHeight="24.6" x14ac:dyDescent="0.4"/>
  <cols>
    <col min="1" max="1" width="11.44140625" style="109" customWidth="1"/>
    <col min="2" max="2" width="11.6640625" style="109" customWidth="1"/>
    <col min="3" max="3" width="17.5546875" style="109" customWidth="1"/>
    <col min="4" max="4" width="16.33203125" style="109" customWidth="1"/>
    <col min="5" max="5" width="28.5546875" style="109" customWidth="1"/>
    <col min="6" max="6" width="21.6640625" style="109" customWidth="1"/>
    <col min="7" max="7" width="45.5546875" style="109" customWidth="1"/>
    <col min="8" max="8" width="65" style="109" customWidth="1"/>
    <col min="9" max="9" width="33.6640625" style="109" customWidth="1"/>
    <col min="10" max="10" width="19.88671875" style="109" customWidth="1"/>
    <col min="11" max="11" width="47.6640625" style="125" customWidth="1"/>
    <col min="12" max="13" width="55.6640625" style="109" customWidth="1"/>
    <col min="14" max="14" width="51.33203125" style="109" customWidth="1"/>
    <col min="15" max="15" width="52.109375" style="109" customWidth="1"/>
    <col min="16" max="16" width="43.6640625" style="109" customWidth="1"/>
    <col min="17" max="17" width="39.109375" style="109" bestFit="1" customWidth="1"/>
    <col min="18" max="18" width="34.88671875" style="109" customWidth="1"/>
    <col min="19" max="19" width="49.77734375" style="109" hidden="1" customWidth="1"/>
    <col min="20" max="20" width="51.77734375" style="109" hidden="1" customWidth="1"/>
    <col min="21" max="21" width="53.44140625" style="109" customWidth="1"/>
    <col min="22" max="22" width="50.6640625" style="109" hidden="1" customWidth="1"/>
    <col min="23" max="23" width="52.109375" style="109" hidden="1" customWidth="1"/>
    <col min="24" max="24" width="54.5546875" style="109" customWidth="1"/>
    <col min="25" max="25" width="53.44140625" style="109" hidden="1" customWidth="1"/>
    <col min="26" max="26" width="50" style="109" hidden="1" customWidth="1"/>
    <col min="27" max="27" width="50.6640625" style="109" customWidth="1"/>
    <col min="28" max="28" width="48.44140625" style="109" hidden="1" customWidth="1"/>
    <col min="29" max="29" width="52.44140625" style="109" hidden="1" customWidth="1"/>
    <col min="30" max="30" width="55.5546875" style="109" customWidth="1"/>
    <col min="31" max="31" width="44.109375" style="109" customWidth="1"/>
    <col min="32" max="33" width="9.109375" style="109"/>
    <col min="34" max="34" width="0" style="109" hidden="1" customWidth="1"/>
    <col min="35" max="16384" width="9.109375" style="109"/>
  </cols>
  <sheetData>
    <row r="1" spans="1:82" ht="33" x14ac:dyDescent="0.6">
      <c r="A1" s="283" t="s">
        <v>110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</row>
    <row r="2" spans="1:82" ht="33" x14ac:dyDescent="0.6">
      <c r="A2" s="283" t="s">
        <v>997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</row>
    <row r="3" spans="1:82" ht="33" x14ac:dyDescent="0.6">
      <c r="A3" s="283" t="s">
        <v>998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</row>
    <row r="4" spans="1:82" ht="33" x14ac:dyDescent="0.6">
      <c r="A4" s="283"/>
      <c r="B4" s="283"/>
      <c r="C4" s="4"/>
      <c r="D4" s="2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82" ht="43.95" customHeight="1" x14ac:dyDescent="0.4">
      <c r="A5" s="284" t="s">
        <v>2</v>
      </c>
      <c r="B5" s="284" t="s">
        <v>3</v>
      </c>
      <c r="C5" s="284" t="s">
        <v>4</v>
      </c>
      <c r="D5" s="284" t="s">
        <v>5</v>
      </c>
      <c r="E5" s="284" t="s">
        <v>140</v>
      </c>
      <c r="F5" s="284" t="s">
        <v>9</v>
      </c>
      <c r="G5" s="284" t="s">
        <v>338</v>
      </c>
      <c r="H5" s="284" t="s">
        <v>339</v>
      </c>
      <c r="I5" s="284" t="s">
        <v>10</v>
      </c>
      <c r="J5" s="284" t="s">
        <v>11</v>
      </c>
      <c r="K5" s="284" t="s">
        <v>12</v>
      </c>
      <c r="L5" s="284" t="s">
        <v>13</v>
      </c>
      <c r="M5" s="347" t="s">
        <v>14</v>
      </c>
      <c r="N5" s="284" t="s">
        <v>15</v>
      </c>
      <c r="O5" s="284" t="s">
        <v>16</v>
      </c>
      <c r="P5" s="319" t="s">
        <v>17</v>
      </c>
      <c r="Q5" s="319" t="s">
        <v>18</v>
      </c>
      <c r="R5" s="319" t="s">
        <v>19</v>
      </c>
      <c r="S5" s="332" t="s">
        <v>20</v>
      </c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82" ht="43.95" customHeight="1" x14ac:dyDescent="0.4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48"/>
      <c r="N6" s="284"/>
      <c r="O6" s="284"/>
      <c r="P6" s="320"/>
      <c r="Q6" s="320"/>
      <c r="R6" s="320"/>
      <c r="S6" s="332" t="s">
        <v>21</v>
      </c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</row>
    <row r="7" spans="1:82" ht="181.5" customHeight="1" x14ac:dyDescent="0.4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1"/>
      <c r="Q7" s="321"/>
      <c r="R7" s="321"/>
      <c r="S7" s="118" t="s">
        <v>22</v>
      </c>
      <c r="T7" s="118" t="s">
        <v>23</v>
      </c>
      <c r="U7" s="119" t="s">
        <v>24</v>
      </c>
      <c r="V7" s="118" t="s">
        <v>25</v>
      </c>
      <c r="W7" s="118" t="s">
        <v>26</v>
      </c>
      <c r="X7" s="120" t="s">
        <v>27</v>
      </c>
      <c r="Y7" s="118" t="s">
        <v>28</v>
      </c>
      <c r="Z7" s="118" t="s">
        <v>29</v>
      </c>
      <c r="AA7" s="120" t="s">
        <v>30</v>
      </c>
      <c r="AB7" s="118" t="s">
        <v>31</v>
      </c>
      <c r="AC7" s="118" t="s">
        <v>32</v>
      </c>
      <c r="AD7" s="120" t="s">
        <v>33</v>
      </c>
      <c r="AE7" s="9" t="s">
        <v>34</v>
      </c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</row>
    <row r="8" spans="1:82" ht="243.15" customHeight="1" x14ac:dyDescent="0.4">
      <c r="A8" s="342" t="s">
        <v>35</v>
      </c>
      <c r="B8" s="344" t="s">
        <v>36</v>
      </c>
      <c r="C8" s="344" t="s">
        <v>37</v>
      </c>
      <c r="D8" s="350" t="s">
        <v>999</v>
      </c>
      <c r="E8" s="410" t="s">
        <v>39</v>
      </c>
      <c r="F8" s="344" t="s">
        <v>855</v>
      </c>
      <c r="G8" s="342" t="s">
        <v>836</v>
      </c>
      <c r="H8" s="342" t="s">
        <v>837</v>
      </c>
      <c r="I8" s="344" t="s">
        <v>1000</v>
      </c>
      <c r="J8" s="344" t="s">
        <v>1001</v>
      </c>
      <c r="K8" s="358" t="s">
        <v>1002</v>
      </c>
      <c r="L8" s="358" t="s">
        <v>1003</v>
      </c>
      <c r="M8" s="358" t="s">
        <v>1003</v>
      </c>
      <c r="N8" s="358" t="s">
        <v>1004</v>
      </c>
      <c r="O8" s="344" t="s">
        <v>1005</v>
      </c>
      <c r="P8" s="170">
        <v>8000000</v>
      </c>
      <c r="Q8" s="344" t="s">
        <v>896</v>
      </c>
      <c r="R8" s="113" t="s">
        <v>1006</v>
      </c>
      <c r="S8" s="121" t="s">
        <v>1007</v>
      </c>
      <c r="T8" s="121" t="s">
        <v>49</v>
      </c>
      <c r="U8" s="267" t="s">
        <v>1008</v>
      </c>
      <c r="V8" s="267" t="s">
        <v>1009</v>
      </c>
      <c r="W8" s="121" t="s">
        <v>1010</v>
      </c>
      <c r="X8" s="121" t="s">
        <v>49</v>
      </c>
      <c r="Y8" s="121" t="s">
        <v>49</v>
      </c>
      <c r="Z8" s="121" t="s">
        <v>49</v>
      </c>
      <c r="AA8" s="267" t="s">
        <v>1011</v>
      </c>
      <c r="AB8" s="267" t="s">
        <v>1012</v>
      </c>
      <c r="AC8" s="267" t="s">
        <v>1013</v>
      </c>
      <c r="AD8" s="267" t="s">
        <v>1014</v>
      </c>
      <c r="AE8" s="342" t="s">
        <v>1015</v>
      </c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</row>
    <row r="9" spans="1:82" ht="34.5" customHeight="1" x14ac:dyDescent="0.4">
      <c r="A9" s="343"/>
      <c r="B9" s="344"/>
      <c r="C9" s="344"/>
      <c r="D9" s="351"/>
      <c r="E9" s="410"/>
      <c r="F9" s="344"/>
      <c r="G9" s="343"/>
      <c r="H9" s="343" t="s">
        <v>837</v>
      </c>
      <c r="I9" s="344"/>
      <c r="J9" s="344"/>
      <c r="K9" s="359"/>
      <c r="L9" s="359"/>
      <c r="M9" s="359"/>
      <c r="N9" s="359"/>
      <c r="O9" s="344"/>
      <c r="P9" s="170"/>
      <c r="Q9" s="344"/>
      <c r="R9" s="259"/>
      <c r="S9" s="121" t="s">
        <v>49</v>
      </c>
      <c r="T9" s="121" t="s">
        <v>49</v>
      </c>
      <c r="U9" s="121" t="s">
        <v>49</v>
      </c>
      <c r="V9" s="121" t="s">
        <v>49</v>
      </c>
      <c r="W9" s="121" t="s">
        <v>49</v>
      </c>
      <c r="X9" s="121" t="s">
        <v>49</v>
      </c>
      <c r="Y9" s="121" t="s">
        <v>49</v>
      </c>
      <c r="Z9" s="121" t="s">
        <v>49</v>
      </c>
      <c r="AA9" s="121" t="s">
        <v>49</v>
      </c>
      <c r="AB9" s="121" t="s">
        <v>49</v>
      </c>
      <c r="AC9" s="121" t="s">
        <v>49</v>
      </c>
      <c r="AD9" s="121" t="s">
        <v>49</v>
      </c>
      <c r="AE9" s="343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</row>
    <row r="10" spans="1:82" s="110" customFormat="1" ht="220.2" customHeight="1" x14ac:dyDescent="0.4">
      <c r="A10" s="342" t="s">
        <v>35</v>
      </c>
      <c r="B10" s="344" t="s">
        <v>36</v>
      </c>
      <c r="C10" s="344" t="s">
        <v>37</v>
      </c>
      <c r="D10" s="350" t="s">
        <v>1016</v>
      </c>
      <c r="E10" s="410" t="s">
        <v>39</v>
      </c>
      <c r="F10" s="344" t="s">
        <v>855</v>
      </c>
      <c r="G10" s="342" t="s">
        <v>836</v>
      </c>
      <c r="H10" s="342" t="s">
        <v>837</v>
      </c>
      <c r="I10" s="344" t="s">
        <v>1017</v>
      </c>
      <c r="J10" s="342" t="s">
        <v>1018</v>
      </c>
      <c r="K10" s="358" t="s">
        <v>1019</v>
      </c>
      <c r="L10" s="342" t="s">
        <v>1020</v>
      </c>
      <c r="M10" s="342" t="s">
        <v>1020</v>
      </c>
      <c r="N10" s="342" t="s">
        <v>1021</v>
      </c>
      <c r="O10" s="344" t="s">
        <v>1022</v>
      </c>
      <c r="P10" s="170">
        <v>10072000</v>
      </c>
      <c r="Q10" s="344" t="s">
        <v>896</v>
      </c>
      <c r="R10" s="113" t="s">
        <v>1023</v>
      </c>
      <c r="S10" s="121" t="s">
        <v>49</v>
      </c>
      <c r="T10" s="121" t="s">
        <v>1024</v>
      </c>
      <c r="U10" s="121" t="s">
        <v>1025</v>
      </c>
      <c r="V10" s="121" t="s">
        <v>1026</v>
      </c>
      <c r="W10" s="121" t="s">
        <v>1027</v>
      </c>
      <c r="X10" s="121" t="s">
        <v>1028</v>
      </c>
      <c r="Y10" s="121" t="s">
        <v>1029</v>
      </c>
      <c r="Z10" s="121" t="s">
        <v>49</v>
      </c>
      <c r="AA10" s="121" t="s">
        <v>49</v>
      </c>
      <c r="AB10" s="121" t="s">
        <v>49</v>
      </c>
      <c r="AC10" s="267" t="s">
        <v>49</v>
      </c>
      <c r="AD10" s="121" t="s">
        <v>1029</v>
      </c>
      <c r="AE10" s="342" t="s">
        <v>1030</v>
      </c>
    </row>
    <row r="11" spans="1:82" s="110" customFormat="1" ht="36" customHeight="1" x14ac:dyDescent="0.4">
      <c r="A11" s="343"/>
      <c r="B11" s="344"/>
      <c r="C11" s="344"/>
      <c r="D11" s="351"/>
      <c r="E11" s="410"/>
      <c r="F11" s="344"/>
      <c r="G11" s="343"/>
      <c r="H11" s="343" t="s">
        <v>837</v>
      </c>
      <c r="I11" s="344"/>
      <c r="J11" s="343"/>
      <c r="K11" s="359"/>
      <c r="L11" s="343"/>
      <c r="M11" s="343"/>
      <c r="N11" s="343"/>
      <c r="O11" s="344"/>
      <c r="P11" s="259"/>
      <c r="Q11" s="344"/>
      <c r="R11" s="259"/>
      <c r="S11" s="121" t="s">
        <v>49</v>
      </c>
      <c r="T11" s="121" t="s">
        <v>49</v>
      </c>
      <c r="U11" s="121" t="s">
        <v>49</v>
      </c>
      <c r="V11" s="121" t="s">
        <v>49</v>
      </c>
      <c r="W11" s="121" t="s">
        <v>49</v>
      </c>
      <c r="X11" s="121" t="s">
        <v>49</v>
      </c>
      <c r="Y11" s="121" t="s">
        <v>49</v>
      </c>
      <c r="Z11" s="121" t="s">
        <v>49</v>
      </c>
      <c r="AA11" s="121" t="s">
        <v>49</v>
      </c>
      <c r="AB11" s="121" t="s">
        <v>49</v>
      </c>
      <c r="AC11" s="121" t="s">
        <v>49</v>
      </c>
      <c r="AD11" s="121" t="s">
        <v>49</v>
      </c>
      <c r="AE11" s="343"/>
    </row>
    <row r="12" spans="1:82" s="110" customFormat="1" ht="257.85000000000002" customHeight="1" x14ac:dyDescent="0.4">
      <c r="A12" s="342" t="s">
        <v>35</v>
      </c>
      <c r="B12" s="342" t="s">
        <v>36</v>
      </c>
      <c r="C12" s="342" t="s">
        <v>37</v>
      </c>
      <c r="D12" s="457" t="s">
        <v>1031</v>
      </c>
      <c r="E12" s="358" t="s">
        <v>39</v>
      </c>
      <c r="F12" s="431" t="s">
        <v>855</v>
      </c>
      <c r="G12" s="342" t="s">
        <v>836</v>
      </c>
      <c r="H12" s="342" t="s">
        <v>837</v>
      </c>
      <c r="I12" s="342" t="s">
        <v>1032</v>
      </c>
      <c r="J12" s="344">
        <v>18</v>
      </c>
      <c r="K12" s="358" t="s">
        <v>1033</v>
      </c>
      <c r="L12" s="342" t="s">
        <v>1034</v>
      </c>
      <c r="M12" s="342" t="s">
        <v>1035</v>
      </c>
      <c r="N12" s="342" t="s">
        <v>1036</v>
      </c>
      <c r="O12" s="342" t="s">
        <v>1037</v>
      </c>
      <c r="P12" s="458">
        <v>18500000</v>
      </c>
      <c r="Q12" s="342" t="s">
        <v>896</v>
      </c>
      <c r="R12" s="355" t="s">
        <v>1038</v>
      </c>
      <c r="S12" s="121" t="s">
        <v>1039</v>
      </c>
      <c r="T12" s="121" t="s">
        <v>1036</v>
      </c>
      <c r="U12" s="121" t="s">
        <v>1036</v>
      </c>
      <c r="V12" s="121" t="s">
        <v>49</v>
      </c>
      <c r="W12" s="121" t="s">
        <v>49</v>
      </c>
      <c r="X12" s="121" t="s">
        <v>49</v>
      </c>
      <c r="Y12" s="121" t="s">
        <v>49</v>
      </c>
      <c r="Z12" s="121" t="s">
        <v>49</v>
      </c>
      <c r="AA12" s="121" t="s">
        <v>49</v>
      </c>
      <c r="AB12" s="121" t="s">
        <v>49</v>
      </c>
      <c r="AC12" s="121" t="s">
        <v>49</v>
      </c>
      <c r="AD12" s="121" t="s">
        <v>1036</v>
      </c>
      <c r="AE12" s="342" t="s">
        <v>1030</v>
      </c>
    </row>
    <row r="13" spans="1:82" s="110" customFormat="1" ht="27.6" customHeight="1" x14ac:dyDescent="0.4">
      <c r="A13" s="459"/>
      <c r="B13" s="459"/>
      <c r="C13" s="459"/>
      <c r="D13" s="457"/>
      <c r="E13" s="460"/>
      <c r="F13" s="461"/>
      <c r="G13" s="343"/>
      <c r="H13" s="343" t="s">
        <v>837</v>
      </c>
      <c r="I13" s="343"/>
      <c r="J13" s="344"/>
      <c r="K13" s="359"/>
      <c r="L13" s="343"/>
      <c r="M13" s="343"/>
      <c r="N13" s="343"/>
      <c r="O13" s="459"/>
      <c r="P13" s="462"/>
      <c r="Q13" s="459"/>
      <c r="R13" s="463"/>
      <c r="S13" s="113" t="s">
        <v>49</v>
      </c>
      <c r="T13" s="113" t="s">
        <v>49</v>
      </c>
      <c r="U13" s="113" t="s">
        <v>49</v>
      </c>
      <c r="V13" s="113" t="s">
        <v>49</v>
      </c>
      <c r="W13" s="113" t="s">
        <v>49</v>
      </c>
      <c r="X13" s="113" t="s">
        <v>49</v>
      </c>
      <c r="Y13" s="113" t="s">
        <v>49</v>
      </c>
      <c r="Z13" s="113" t="s">
        <v>49</v>
      </c>
      <c r="AA13" s="113" t="s">
        <v>49</v>
      </c>
      <c r="AB13" s="113" t="s">
        <v>49</v>
      </c>
      <c r="AC13" s="113" t="s">
        <v>49</v>
      </c>
      <c r="AD13" s="113" t="s">
        <v>49</v>
      </c>
      <c r="AE13" s="343"/>
    </row>
    <row r="14" spans="1:82" s="110" customFormat="1" ht="328.5" customHeight="1" x14ac:dyDescent="0.4">
      <c r="A14" s="459"/>
      <c r="B14" s="459"/>
      <c r="C14" s="459"/>
      <c r="D14" s="457" t="s">
        <v>1040</v>
      </c>
      <c r="E14" s="460"/>
      <c r="F14" s="461"/>
      <c r="G14" s="342" t="s">
        <v>836</v>
      </c>
      <c r="H14" s="342" t="s">
        <v>837</v>
      </c>
      <c r="I14" s="342" t="s">
        <v>1032</v>
      </c>
      <c r="J14" s="344">
        <v>13</v>
      </c>
      <c r="K14" s="358" t="s">
        <v>1033</v>
      </c>
      <c r="L14" s="342" t="s">
        <v>1041</v>
      </c>
      <c r="M14" s="342" t="s">
        <v>1041</v>
      </c>
      <c r="N14" s="342" t="s">
        <v>1042</v>
      </c>
      <c r="O14" s="459"/>
      <c r="P14" s="464"/>
      <c r="Q14" s="459"/>
      <c r="R14" s="356"/>
      <c r="S14" s="121" t="s">
        <v>49</v>
      </c>
      <c r="T14" s="121" t="s">
        <v>49</v>
      </c>
      <c r="U14" s="121" t="s">
        <v>1043</v>
      </c>
      <c r="V14" s="121" t="s">
        <v>49</v>
      </c>
      <c r="W14" s="121" t="s">
        <v>1044</v>
      </c>
      <c r="X14" s="121" t="s">
        <v>49</v>
      </c>
      <c r="Y14" s="121" t="s">
        <v>49</v>
      </c>
      <c r="Z14" s="121" t="s">
        <v>49</v>
      </c>
      <c r="AA14" s="121" t="s">
        <v>1045</v>
      </c>
      <c r="AB14" s="121" t="s">
        <v>1046</v>
      </c>
      <c r="AC14" s="121" t="s">
        <v>1047</v>
      </c>
      <c r="AD14" s="121" t="s">
        <v>1042</v>
      </c>
      <c r="AE14" s="342" t="s">
        <v>1030</v>
      </c>
    </row>
    <row r="15" spans="1:82" s="110" customFormat="1" ht="27.6" customHeight="1" x14ac:dyDescent="0.4">
      <c r="A15" s="343"/>
      <c r="B15" s="343"/>
      <c r="C15" s="343"/>
      <c r="D15" s="457"/>
      <c r="E15" s="359"/>
      <c r="F15" s="432"/>
      <c r="G15" s="343"/>
      <c r="H15" s="343" t="s">
        <v>837</v>
      </c>
      <c r="I15" s="343"/>
      <c r="J15" s="344"/>
      <c r="K15" s="359"/>
      <c r="L15" s="343"/>
      <c r="M15" s="343"/>
      <c r="N15" s="343"/>
      <c r="O15" s="343"/>
      <c r="P15" s="259"/>
      <c r="Q15" s="343"/>
      <c r="R15" s="259"/>
      <c r="S15" s="113" t="s">
        <v>49</v>
      </c>
      <c r="T15" s="113" t="s">
        <v>49</v>
      </c>
      <c r="U15" s="113" t="s">
        <v>49</v>
      </c>
      <c r="V15" s="113" t="s">
        <v>49</v>
      </c>
      <c r="W15" s="113" t="s">
        <v>49</v>
      </c>
      <c r="X15" s="113" t="s">
        <v>49</v>
      </c>
      <c r="Y15" s="113" t="s">
        <v>49</v>
      </c>
      <c r="Z15" s="113" t="s">
        <v>49</v>
      </c>
      <c r="AA15" s="113" t="s">
        <v>49</v>
      </c>
      <c r="AB15" s="113" t="s">
        <v>49</v>
      </c>
      <c r="AC15" s="113" t="s">
        <v>49</v>
      </c>
      <c r="AD15" s="113" t="s">
        <v>49</v>
      </c>
      <c r="AE15" s="343"/>
    </row>
    <row r="16" spans="1:82" s="110" customFormat="1" ht="343.95" customHeight="1" x14ac:dyDescent="0.4">
      <c r="A16" s="342" t="s">
        <v>35</v>
      </c>
      <c r="B16" s="342" t="s">
        <v>36</v>
      </c>
      <c r="C16" s="344" t="s">
        <v>37</v>
      </c>
      <c r="D16" s="457" t="s">
        <v>1048</v>
      </c>
      <c r="E16" s="410" t="s">
        <v>39</v>
      </c>
      <c r="F16" s="342" t="s">
        <v>1049</v>
      </c>
      <c r="G16" s="342" t="s">
        <v>836</v>
      </c>
      <c r="H16" s="342" t="s">
        <v>837</v>
      </c>
      <c r="I16" s="342" t="s">
        <v>1050</v>
      </c>
      <c r="J16" s="342" t="s">
        <v>876</v>
      </c>
      <c r="K16" s="344" t="s">
        <v>1051</v>
      </c>
      <c r="L16" s="465" t="s">
        <v>1052</v>
      </c>
      <c r="M16" s="465" t="s">
        <v>1052</v>
      </c>
      <c r="N16" s="465" t="s">
        <v>1053</v>
      </c>
      <c r="O16" s="344" t="s">
        <v>1054</v>
      </c>
      <c r="P16" s="170">
        <v>17875000</v>
      </c>
      <c r="Q16" s="344" t="s">
        <v>896</v>
      </c>
      <c r="R16" s="113" t="s">
        <v>1055</v>
      </c>
      <c r="S16" s="121" t="s">
        <v>1056</v>
      </c>
      <c r="T16" s="121" t="s">
        <v>1057</v>
      </c>
      <c r="U16" s="121" t="s">
        <v>1058</v>
      </c>
      <c r="V16" s="121" t="s">
        <v>1059</v>
      </c>
      <c r="W16" s="121" t="s">
        <v>1060</v>
      </c>
      <c r="X16" s="121" t="s">
        <v>1061</v>
      </c>
      <c r="Y16" s="121" t="s">
        <v>1062</v>
      </c>
      <c r="Z16" s="121" t="s">
        <v>1063</v>
      </c>
      <c r="AA16" s="121" t="s">
        <v>1064</v>
      </c>
      <c r="AB16" s="121" t="s">
        <v>1065</v>
      </c>
      <c r="AC16" s="121" t="s">
        <v>1066</v>
      </c>
      <c r="AD16" s="121" t="s">
        <v>1053</v>
      </c>
      <c r="AE16" s="342" t="s">
        <v>1067</v>
      </c>
    </row>
    <row r="17" spans="1:82" s="110" customFormat="1" ht="31.5" customHeight="1" x14ac:dyDescent="0.4">
      <c r="A17" s="343"/>
      <c r="B17" s="343"/>
      <c r="C17" s="344"/>
      <c r="D17" s="457"/>
      <c r="E17" s="410"/>
      <c r="F17" s="343"/>
      <c r="G17" s="343"/>
      <c r="H17" s="343"/>
      <c r="I17" s="343"/>
      <c r="J17" s="343"/>
      <c r="K17" s="344"/>
      <c r="L17" s="466"/>
      <c r="M17" s="466"/>
      <c r="N17" s="466"/>
      <c r="O17" s="344"/>
      <c r="P17" s="259"/>
      <c r="Q17" s="344"/>
      <c r="R17" s="259"/>
      <c r="S17" s="259"/>
      <c r="T17" s="259"/>
      <c r="U17" s="259"/>
      <c r="V17" s="259"/>
      <c r="W17" s="259"/>
      <c r="X17" s="259"/>
      <c r="Y17" s="122"/>
      <c r="Z17" s="113"/>
      <c r="AA17" s="122"/>
      <c r="AB17" s="113"/>
      <c r="AC17" s="55"/>
      <c r="AD17" s="113"/>
      <c r="AE17" s="343"/>
    </row>
    <row r="18" spans="1:82" s="110" customFormat="1" ht="283.05" customHeight="1" x14ac:dyDescent="0.4">
      <c r="A18" s="342" t="s">
        <v>35</v>
      </c>
      <c r="B18" s="342" t="s">
        <v>36</v>
      </c>
      <c r="C18" s="344" t="s">
        <v>37</v>
      </c>
      <c r="D18" s="457" t="s">
        <v>1068</v>
      </c>
      <c r="E18" s="410" t="s">
        <v>39</v>
      </c>
      <c r="F18" s="342" t="s">
        <v>1049</v>
      </c>
      <c r="G18" s="342" t="s">
        <v>836</v>
      </c>
      <c r="H18" s="342" t="s">
        <v>837</v>
      </c>
      <c r="I18" s="342" t="s">
        <v>1069</v>
      </c>
      <c r="J18" s="342" t="s">
        <v>1070</v>
      </c>
      <c r="K18" s="342" t="s">
        <v>1071</v>
      </c>
      <c r="L18" s="342" t="s">
        <v>1072</v>
      </c>
      <c r="M18" s="342" t="s">
        <v>1072</v>
      </c>
      <c r="N18" s="342" t="s">
        <v>1073</v>
      </c>
      <c r="O18" s="344" t="s">
        <v>1074</v>
      </c>
      <c r="P18" s="170">
        <v>32427000</v>
      </c>
      <c r="Q18" s="344" t="s">
        <v>896</v>
      </c>
      <c r="R18" s="113" t="s">
        <v>1075</v>
      </c>
      <c r="S18" s="121" t="s">
        <v>49</v>
      </c>
      <c r="T18" s="265" t="s">
        <v>1024</v>
      </c>
      <c r="U18" s="264" t="s">
        <v>1076</v>
      </c>
      <c r="V18" s="264" t="s">
        <v>1077</v>
      </c>
      <c r="W18" s="264" t="s">
        <v>1078</v>
      </c>
      <c r="X18" s="264" t="s">
        <v>1079</v>
      </c>
      <c r="Y18" s="264" t="s">
        <v>1080</v>
      </c>
      <c r="Z18" s="264" t="s">
        <v>1081</v>
      </c>
      <c r="AA18" s="264" t="s">
        <v>1082</v>
      </c>
      <c r="AB18" s="264" t="s">
        <v>1083</v>
      </c>
      <c r="AC18" s="264" t="s">
        <v>1084</v>
      </c>
      <c r="AD18" s="264" t="s">
        <v>1085</v>
      </c>
      <c r="AE18" s="342" t="s">
        <v>1030</v>
      </c>
    </row>
    <row r="19" spans="1:82" s="110" customFormat="1" ht="49.5" customHeight="1" x14ac:dyDescent="0.4">
      <c r="A19" s="343"/>
      <c r="B19" s="343"/>
      <c r="C19" s="344"/>
      <c r="D19" s="457"/>
      <c r="E19" s="410"/>
      <c r="F19" s="343"/>
      <c r="G19" s="343"/>
      <c r="H19" s="343" t="s">
        <v>837</v>
      </c>
      <c r="I19" s="343"/>
      <c r="J19" s="343"/>
      <c r="K19" s="343"/>
      <c r="L19" s="343"/>
      <c r="M19" s="343"/>
      <c r="N19" s="343"/>
      <c r="O19" s="344"/>
      <c r="P19" s="259"/>
      <c r="Q19" s="344"/>
      <c r="R19" s="259"/>
      <c r="S19" s="121" t="s">
        <v>49</v>
      </c>
      <c r="T19" s="121" t="s">
        <v>49</v>
      </c>
      <c r="U19" s="121" t="s">
        <v>49</v>
      </c>
      <c r="V19" s="121" t="s">
        <v>49</v>
      </c>
      <c r="W19" s="121" t="s">
        <v>49</v>
      </c>
      <c r="X19" s="121" t="s">
        <v>49</v>
      </c>
      <c r="Y19" s="121" t="s">
        <v>49</v>
      </c>
      <c r="Z19" s="121" t="s">
        <v>49</v>
      </c>
      <c r="AA19" s="121" t="s">
        <v>49</v>
      </c>
      <c r="AB19" s="121" t="s">
        <v>49</v>
      </c>
      <c r="AC19" s="121" t="s">
        <v>49</v>
      </c>
      <c r="AD19" s="121" t="s">
        <v>49</v>
      </c>
      <c r="AE19" s="343"/>
    </row>
    <row r="20" spans="1:82" s="110" customFormat="1" ht="330" customHeight="1" x14ac:dyDescent="0.4">
      <c r="A20" s="342" t="s">
        <v>35</v>
      </c>
      <c r="B20" s="342" t="s">
        <v>36</v>
      </c>
      <c r="C20" s="344" t="s">
        <v>37</v>
      </c>
      <c r="D20" s="457" t="s">
        <v>1086</v>
      </c>
      <c r="E20" s="410" t="s">
        <v>39</v>
      </c>
      <c r="F20" s="342" t="s">
        <v>1049</v>
      </c>
      <c r="G20" s="342" t="s">
        <v>837</v>
      </c>
      <c r="H20" s="342" t="s">
        <v>838</v>
      </c>
      <c r="I20" s="342" t="s">
        <v>1087</v>
      </c>
      <c r="J20" s="342">
        <v>39</v>
      </c>
      <c r="K20" s="342" t="s">
        <v>49</v>
      </c>
      <c r="L20" s="355" t="s">
        <v>1088</v>
      </c>
      <c r="M20" s="355" t="s">
        <v>1088</v>
      </c>
      <c r="N20" s="355" t="s">
        <v>1089</v>
      </c>
      <c r="O20" s="342" t="s">
        <v>1090</v>
      </c>
      <c r="P20" s="170">
        <v>8281000</v>
      </c>
      <c r="Q20" s="344" t="s">
        <v>896</v>
      </c>
      <c r="R20" s="113" t="s">
        <v>1091</v>
      </c>
      <c r="S20" s="113" t="s">
        <v>1092</v>
      </c>
      <c r="T20" s="113" t="s">
        <v>1093</v>
      </c>
      <c r="U20" s="121" t="s">
        <v>49</v>
      </c>
      <c r="V20" s="121" t="s">
        <v>49</v>
      </c>
      <c r="W20" s="121" t="s">
        <v>49</v>
      </c>
      <c r="X20" s="267" t="s">
        <v>1094</v>
      </c>
      <c r="Y20" s="467" t="s">
        <v>1095</v>
      </c>
      <c r="Z20" s="113" t="s">
        <v>1096</v>
      </c>
      <c r="AA20" s="113" t="s">
        <v>1097</v>
      </c>
      <c r="AB20" s="113" t="s">
        <v>1098</v>
      </c>
      <c r="AC20" s="113" t="s">
        <v>1099</v>
      </c>
      <c r="AD20" s="113" t="s">
        <v>1100</v>
      </c>
      <c r="AE20" s="342" t="s">
        <v>1101</v>
      </c>
    </row>
    <row r="21" spans="1:82" s="110" customFormat="1" ht="28.2" customHeight="1" x14ac:dyDescent="0.4">
      <c r="A21" s="343"/>
      <c r="B21" s="343"/>
      <c r="C21" s="344"/>
      <c r="D21" s="457"/>
      <c r="E21" s="410"/>
      <c r="F21" s="343"/>
      <c r="G21" s="343"/>
      <c r="H21" s="343"/>
      <c r="I21" s="343"/>
      <c r="J21" s="343"/>
      <c r="K21" s="343"/>
      <c r="L21" s="356"/>
      <c r="M21" s="356"/>
      <c r="N21" s="356"/>
      <c r="O21" s="343"/>
      <c r="P21" s="122"/>
      <c r="Q21" s="344"/>
      <c r="R21" s="113" t="s">
        <v>49</v>
      </c>
      <c r="S21" s="113" t="s">
        <v>49</v>
      </c>
      <c r="T21" s="113" t="s">
        <v>49</v>
      </c>
      <c r="U21" s="113" t="s">
        <v>49</v>
      </c>
      <c r="V21" s="113" t="s">
        <v>49</v>
      </c>
      <c r="W21" s="113" t="s">
        <v>49</v>
      </c>
      <c r="X21" s="113" t="s">
        <v>49</v>
      </c>
      <c r="Y21" s="113" t="s">
        <v>49</v>
      </c>
      <c r="Z21" s="113" t="s">
        <v>49</v>
      </c>
      <c r="AA21" s="113" t="s">
        <v>49</v>
      </c>
      <c r="AB21" s="113" t="s">
        <v>49</v>
      </c>
      <c r="AC21" s="113" t="s">
        <v>49</v>
      </c>
      <c r="AD21" s="121" t="s">
        <v>49</v>
      </c>
      <c r="AE21" s="343"/>
    </row>
    <row r="22" spans="1:82" ht="210.9" customHeight="1" x14ac:dyDescent="0.4">
      <c r="A22" s="342" t="s">
        <v>35</v>
      </c>
      <c r="B22" s="342" t="s">
        <v>36</v>
      </c>
      <c r="C22" s="344" t="s">
        <v>37</v>
      </c>
      <c r="D22" s="457" t="s">
        <v>1102</v>
      </c>
      <c r="E22" s="410" t="s">
        <v>39</v>
      </c>
      <c r="F22" s="342" t="s">
        <v>855</v>
      </c>
      <c r="G22" s="342" t="s">
        <v>837</v>
      </c>
      <c r="H22" s="342" t="s">
        <v>838</v>
      </c>
      <c r="I22" s="342" t="s">
        <v>1103</v>
      </c>
      <c r="J22" s="342">
        <v>11</v>
      </c>
      <c r="K22" s="342" t="s">
        <v>1104</v>
      </c>
      <c r="L22" s="342" t="s">
        <v>1105</v>
      </c>
      <c r="M22" s="342" t="s">
        <v>1106</v>
      </c>
      <c r="N22" s="342" t="s">
        <v>1107</v>
      </c>
      <c r="O22" s="344" t="s">
        <v>1108</v>
      </c>
      <c r="P22" s="170">
        <v>17698000</v>
      </c>
      <c r="Q22" s="344" t="s">
        <v>896</v>
      </c>
      <c r="R22" s="113" t="s">
        <v>1109</v>
      </c>
      <c r="S22" s="121" t="s">
        <v>1110</v>
      </c>
      <c r="T22" s="121" t="s">
        <v>1111</v>
      </c>
      <c r="U22" s="121" t="s">
        <v>1112</v>
      </c>
      <c r="V22" s="121" t="s">
        <v>1113</v>
      </c>
      <c r="W22" s="121" t="s">
        <v>1114</v>
      </c>
      <c r="X22" s="121" t="s">
        <v>1115</v>
      </c>
      <c r="Y22" s="121" t="s">
        <v>1116</v>
      </c>
      <c r="Z22" s="121" t="s">
        <v>1117</v>
      </c>
      <c r="AA22" s="121" t="s">
        <v>1118</v>
      </c>
      <c r="AB22" s="121" t="s">
        <v>1107</v>
      </c>
      <c r="AC22" s="121" t="s">
        <v>49</v>
      </c>
      <c r="AD22" s="121" t="s">
        <v>1107</v>
      </c>
      <c r="AE22" s="342" t="s">
        <v>1101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</row>
    <row r="23" spans="1:82" ht="32.4" customHeight="1" x14ac:dyDescent="0.4">
      <c r="A23" s="343"/>
      <c r="B23" s="343"/>
      <c r="C23" s="344"/>
      <c r="D23" s="457"/>
      <c r="E23" s="410"/>
      <c r="F23" s="343"/>
      <c r="G23" s="343"/>
      <c r="H23" s="343"/>
      <c r="I23" s="343"/>
      <c r="J23" s="343"/>
      <c r="K23" s="343"/>
      <c r="L23" s="343"/>
      <c r="M23" s="343"/>
      <c r="N23" s="343"/>
      <c r="O23" s="344"/>
      <c r="P23" s="122"/>
      <c r="Q23" s="344"/>
      <c r="R23" s="113" t="s">
        <v>49</v>
      </c>
      <c r="S23" s="113" t="s">
        <v>49</v>
      </c>
      <c r="T23" s="113" t="s">
        <v>49</v>
      </c>
      <c r="U23" s="113" t="s">
        <v>49</v>
      </c>
      <c r="V23" s="113" t="s">
        <v>49</v>
      </c>
      <c r="W23" s="113" t="s">
        <v>49</v>
      </c>
      <c r="X23" s="113" t="s">
        <v>49</v>
      </c>
      <c r="Y23" s="113" t="s">
        <v>49</v>
      </c>
      <c r="Z23" s="113" t="s">
        <v>49</v>
      </c>
      <c r="AA23" s="113" t="s">
        <v>49</v>
      </c>
      <c r="AB23" s="113" t="s">
        <v>49</v>
      </c>
      <c r="AC23" s="113" t="s">
        <v>49</v>
      </c>
      <c r="AD23" s="113"/>
      <c r="AE23" s="343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</row>
    <row r="24" spans="1:82" ht="193.5" customHeight="1" x14ac:dyDescent="0.4">
      <c r="A24" s="342" t="s">
        <v>35</v>
      </c>
      <c r="B24" s="342" t="s">
        <v>36</v>
      </c>
      <c r="C24" s="342" t="s">
        <v>37</v>
      </c>
      <c r="D24" s="350" t="s">
        <v>1119</v>
      </c>
      <c r="E24" s="358" t="s">
        <v>39</v>
      </c>
      <c r="F24" s="342" t="s">
        <v>855</v>
      </c>
      <c r="G24" s="342" t="s">
        <v>836</v>
      </c>
      <c r="H24" s="342" t="s">
        <v>837</v>
      </c>
      <c r="I24" s="342" t="s">
        <v>1120</v>
      </c>
      <c r="J24" s="342" t="s">
        <v>1121</v>
      </c>
      <c r="K24" s="342" t="s">
        <v>49</v>
      </c>
      <c r="L24" s="355" t="s">
        <v>1122</v>
      </c>
      <c r="M24" s="355" t="s">
        <v>1122</v>
      </c>
      <c r="N24" s="355" t="s">
        <v>1123</v>
      </c>
      <c r="O24" s="342" t="s">
        <v>1124</v>
      </c>
      <c r="P24" s="170">
        <v>10000000</v>
      </c>
      <c r="Q24" s="342" t="s">
        <v>896</v>
      </c>
      <c r="R24" s="113" t="s">
        <v>1125</v>
      </c>
      <c r="S24" s="113" t="s">
        <v>1126</v>
      </c>
      <c r="T24" s="113" t="s">
        <v>1127</v>
      </c>
      <c r="U24" s="113" t="s">
        <v>1128</v>
      </c>
      <c r="V24" s="113" t="s">
        <v>1129</v>
      </c>
      <c r="W24" s="113" t="s">
        <v>1130</v>
      </c>
      <c r="X24" s="113" t="s">
        <v>1131</v>
      </c>
      <c r="Y24" s="113" t="s">
        <v>49</v>
      </c>
      <c r="Z24" s="113" t="s">
        <v>49</v>
      </c>
      <c r="AA24" s="113" t="s">
        <v>49</v>
      </c>
      <c r="AB24" s="113" t="s">
        <v>49</v>
      </c>
      <c r="AC24" s="113" t="s">
        <v>49</v>
      </c>
      <c r="AD24" s="113" t="s">
        <v>1131</v>
      </c>
      <c r="AE24" s="342" t="s">
        <v>1132</v>
      </c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</row>
    <row r="25" spans="1:82" ht="29.4" customHeight="1" x14ac:dyDescent="0.4">
      <c r="A25" s="343"/>
      <c r="B25" s="343"/>
      <c r="C25" s="343"/>
      <c r="D25" s="351"/>
      <c r="E25" s="359"/>
      <c r="F25" s="343"/>
      <c r="G25" s="343"/>
      <c r="H25" s="343" t="s">
        <v>837</v>
      </c>
      <c r="I25" s="343"/>
      <c r="J25" s="343"/>
      <c r="K25" s="343"/>
      <c r="L25" s="356"/>
      <c r="M25" s="356"/>
      <c r="N25" s="356"/>
      <c r="O25" s="343"/>
      <c r="P25" s="259"/>
      <c r="Q25" s="343"/>
      <c r="R25" s="259"/>
      <c r="S25" s="113" t="s">
        <v>49</v>
      </c>
      <c r="T25" s="113" t="s">
        <v>49</v>
      </c>
      <c r="U25" s="113" t="s">
        <v>49</v>
      </c>
      <c r="V25" s="113" t="s">
        <v>49</v>
      </c>
      <c r="W25" s="113" t="s">
        <v>49</v>
      </c>
      <c r="X25" s="113" t="s">
        <v>49</v>
      </c>
      <c r="Y25" s="113" t="s">
        <v>49</v>
      </c>
      <c r="Z25" s="113" t="s">
        <v>49</v>
      </c>
      <c r="AA25" s="113" t="s">
        <v>49</v>
      </c>
      <c r="AB25" s="113" t="s">
        <v>49</v>
      </c>
      <c r="AC25" s="113" t="s">
        <v>49</v>
      </c>
      <c r="AD25" s="113" t="s">
        <v>49</v>
      </c>
      <c r="AE25" s="343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</row>
    <row r="26" spans="1:82" ht="229.95" customHeight="1" x14ac:dyDescent="0.4">
      <c r="A26" s="342" t="s">
        <v>35</v>
      </c>
      <c r="B26" s="342" t="s">
        <v>36</v>
      </c>
      <c r="C26" s="344" t="s">
        <v>37</v>
      </c>
      <c r="D26" s="357" t="s">
        <v>1133</v>
      </c>
      <c r="E26" s="410" t="s">
        <v>39</v>
      </c>
      <c r="F26" s="342" t="s">
        <v>855</v>
      </c>
      <c r="G26" s="342" t="s">
        <v>836</v>
      </c>
      <c r="H26" s="342" t="s">
        <v>837</v>
      </c>
      <c r="I26" s="342" t="s">
        <v>1134</v>
      </c>
      <c r="J26" s="345" t="s">
        <v>1135</v>
      </c>
      <c r="K26" s="342" t="s">
        <v>1136</v>
      </c>
      <c r="L26" s="355" t="s">
        <v>1137</v>
      </c>
      <c r="M26" s="355" t="s">
        <v>1137</v>
      </c>
      <c r="N26" s="355" t="s">
        <v>1138</v>
      </c>
      <c r="O26" s="344" t="s">
        <v>1124</v>
      </c>
      <c r="P26" s="170">
        <v>30000000</v>
      </c>
      <c r="Q26" s="342" t="s">
        <v>1139</v>
      </c>
      <c r="R26" s="113" t="s">
        <v>1140</v>
      </c>
      <c r="S26" s="113" t="s">
        <v>1141</v>
      </c>
      <c r="T26" s="113" t="s">
        <v>1142</v>
      </c>
      <c r="U26" s="113" t="s">
        <v>1143</v>
      </c>
      <c r="V26" s="113" t="s">
        <v>1144</v>
      </c>
      <c r="W26" s="113" t="s">
        <v>1145</v>
      </c>
      <c r="X26" s="113" t="s">
        <v>1146</v>
      </c>
      <c r="Y26" s="113" t="s">
        <v>1147</v>
      </c>
      <c r="Z26" s="113" t="s">
        <v>1148</v>
      </c>
      <c r="AA26" s="113" t="s">
        <v>1149</v>
      </c>
      <c r="AB26" s="113" t="s">
        <v>1150</v>
      </c>
      <c r="AC26" s="113" t="s">
        <v>1151</v>
      </c>
      <c r="AD26" s="113" t="s">
        <v>1152</v>
      </c>
      <c r="AE26" s="342" t="s">
        <v>1132</v>
      </c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</row>
    <row r="27" spans="1:82" ht="24.6" customHeight="1" x14ac:dyDescent="0.4">
      <c r="A27" s="343"/>
      <c r="B27" s="343"/>
      <c r="C27" s="344"/>
      <c r="D27" s="357"/>
      <c r="E27" s="410"/>
      <c r="F27" s="343"/>
      <c r="G27" s="343"/>
      <c r="H27" s="343" t="s">
        <v>837</v>
      </c>
      <c r="I27" s="343"/>
      <c r="J27" s="343"/>
      <c r="K27" s="343"/>
      <c r="L27" s="356"/>
      <c r="M27" s="356"/>
      <c r="N27" s="356"/>
      <c r="O27" s="344"/>
      <c r="P27" s="259"/>
      <c r="Q27" s="343"/>
      <c r="R27" s="259"/>
      <c r="S27" s="113" t="s">
        <v>49</v>
      </c>
      <c r="T27" s="113" t="s">
        <v>49</v>
      </c>
      <c r="U27" s="113" t="s">
        <v>49</v>
      </c>
      <c r="V27" s="113" t="s">
        <v>49</v>
      </c>
      <c r="W27" s="113" t="s">
        <v>49</v>
      </c>
      <c r="X27" s="113" t="s">
        <v>49</v>
      </c>
      <c r="Y27" s="113" t="s">
        <v>49</v>
      </c>
      <c r="Z27" s="113" t="s">
        <v>49</v>
      </c>
      <c r="AA27" s="113" t="s">
        <v>49</v>
      </c>
      <c r="AB27" s="113" t="s">
        <v>49</v>
      </c>
      <c r="AC27" s="113" t="s">
        <v>49</v>
      </c>
      <c r="AD27" s="113" t="s">
        <v>49</v>
      </c>
      <c r="AE27" s="343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</row>
    <row r="28" spans="1:82" s="110" customFormat="1" ht="231.6" customHeight="1" x14ac:dyDescent="0.4">
      <c r="A28" s="342"/>
      <c r="B28" s="342" t="s">
        <v>36</v>
      </c>
      <c r="C28" s="344" t="s">
        <v>37</v>
      </c>
      <c r="D28" s="357" t="s">
        <v>1153</v>
      </c>
      <c r="E28" s="410" t="s">
        <v>39</v>
      </c>
      <c r="F28" s="342" t="s">
        <v>1049</v>
      </c>
      <c r="G28" s="342" t="s">
        <v>837</v>
      </c>
      <c r="H28" s="342" t="s">
        <v>838</v>
      </c>
      <c r="I28" s="342" t="s">
        <v>1154</v>
      </c>
      <c r="J28" s="342" t="s">
        <v>1155</v>
      </c>
      <c r="K28" s="342" t="s">
        <v>49</v>
      </c>
      <c r="L28" s="342" t="s">
        <v>1156</v>
      </c>
      <c r="M28" s="342" t="s">
        <v>1156</v>
      </c>
      <c r="N28" s="342" t="s">
        <v>1157</v>
      </c>
      <c r="O28" s="358" t="s">
        <v>1158</v>
      </c>
      <c r="P28" s="170">
        <v>30000000</v>
      </c>
      <c r="Q28" s="342" t="s">
        <v>1139</v>
      </c>
      <c r="R28" s="113" t="s">
        <v>1159</v>
      </c>
      <c r="S28" s="121" t="s">
        <v>1007</v>
      </c>
      <c r="T28" s="113" t="s">
        <v>49</v>
      </c>
      <c r="U28" s="267" t="s">
        <v>1008</v>
      </c>
      <c r="V28" s="267" t="s">
        <v>1009</v>
      </c>
      <c r="W28" s="267" t="s">
        <v>1160</v>
      </c>
      <c r="X28" s="113" t="s">
        <v>49</v>
      </c>
      <c r="Y28" s="121" t="s">
        <v>1161</v>
      </c>
      <c r="Z28" s="113" t="s">
        <v>49</v>
      </c>
      <c r="AA28" s="113" t="s">
        <v>49</v>
      </c>
      <c r="AB28" s="113" t="s">
        <v>49</v>
      </c>
      <c r="AC28" s="259" t="s">
        <v>1162</v>
      </c>
      <c r="AD28" s="259" t="s">
        <v>1157</v>
      </c>
      <c r="AE28" s="342" t="s">
        <v>1101</v>
      </c>
    </row>
    <row r="29" spans="1:82" s="110" customFormat="1" ht="25.2" customHeight="1" x14ac:dyDescent="0.4">
      <c r="A29" s="343"/>
      <c r="B29" s="343"/>
      <c r="C29" s="344"/>
      <c r="D29" s="357"/>
      <c r="E29" s="410"/>
      <c r="F29" s="343"/>
      <c r="G29" s="343"/>
      <c r="H29" s="343"/>
      <c r="I29" s="343"/>
      <c r="J29" s="343"/>
      <c r="K29" s="343"/>
      <c r="L29" s="343"/>
      <c r="M29" s="343"/>
      <c r="N29" s="343"/>
      <c r="O29" s="460"/>
      <c r="P29" s="170"/>
      <c r="Q29" s="343"/>
      <c r="R29" s="259"/>
      <c r="S29" s="113" t="s">
        <v>49</v>
      </c>
      <c r="T29" s="113" t="s">
        <v>49</v>
      </c>
      <c r="U29" s="113" t="s">
        <v>49</v>
      </c>
      <c r="V29" s="113" t="s">
        <v>49</v>
      </c>
      <c r="W29" s="113" t="s">
        <v>49</v>
      </c>
      <c r="X29" s="113" t="s">
        <v>49</v>
      </c>
      <c r="Y29" s="113" t="s">
        <v>49</v>
      </c>
      <c r="Z29" s="113" t="s">
        <v>49</v>
      </c>
      <c r="AA29" s="113" t="s">
        <v>49</v>
      </c>
      <c r="AB29" s="113" t="s">
        <v>49</v>
      </c>
      <c r="AC29" s="113" t="s">
        <v>49</v>
      </c>
      <c r="AD29" s="113" t="s">
        <v>49</v>
      </c>
      <c r="AE29" s="343"/>
    </row>
    <row r="30" spans="1:82" ht="242.4" customHeight="1" x14ac:dyDescent="0.4">
      <c r="A30" s="358" t="s">
        <v>35</v>
      </c>
      <c r="B30" s="358" t="s">
        <v>36</v>
      </c>
      <c r="C30" s="410" t="s">
        <v>37</v>
      </c>
      <c r="D30" s="360" t="s">
        <v>1163</v>
      </c>
      <c r="E30" s="410" t="s">
        <v>39</v>
      </c>
      <c r="F30" s="358" t="s">
        <v>855</v>
      </c>
      <c r="G30" s="342" t="s">
        <v>837</v>
      </c>
      <c r="H30" s="342" t="s">
        <v>838</v>
      </c>
      <c r="I30" s="358" t="s">
        <v>1164</v>
      </c>
      <c r="J30" s="358">
        <v>35</v>
      </c>
      <c r="K30" s="358" t="s">
        <v>49</v>
      </c>
      <c r="L30" s="358" t="s">
        <v>1165</v>
      </c>
      <c r="M30" s="358" t="s">
        <v>1165</v>
      </c>
      <c r="N30" s="358" t="s">
        <v>1166</v>
      </c>
      <c r="O30" s="358" t="s">
        <v>1167</v>
      </c>
      <c r="P30" s="468">
        <v>8000000</v>
      </c>
      <c r="Q30" s="358" t="s">
        <v>896</v>
      </c>
      <c r="R30" s="469" t="s">
        <v>1168</v>
      </c>
      <c r="S30" s="265" t="s">
        <v>1007</v>
      </c>
      <c r="T30" s="265" t="s">
        <v>1169</v>
      </c>
      <c r="U30" s="267" t="s">
        <v>1008</v>
      </c>
      <c r="V30" s="267" t="s">
        <v>1009</v>
      </c>
      <c r="W30" s="265" t="s">
        <v>1170</v>
      </c>
      <c r="X30" s="124" t="s">
        <v>49</v>
      </c>
      <c r="Y30" s="124" t="s">
        <v>49</v>
      </c>
      <c r="Z30" s="124" t="s">
        <v>49</v>
      </c>
      <c r="AA30" s="267" t="s">
        <v>1166</v>
      </c>
      <c r="AB30" s="124" t="s">
        <v>49</v>
      </c>
      <c r="AC30" s="124" t="s">
        <v>49</v>
      </c>
      <c r="AD30" s="267" t="s">
        <v>1166</v>
      </c>
      <c r="AE30" s="358" t="s">
        <v>1101</v>
      </c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</row>
    <row r="31" spans="1:82" ht="25.5" customHeight="1" x14ac:dyDescent="0.4">
      <c r="A31" s="359"/>
      <c r="B31" s="359"/>
      <c r="C31" s="410"/>
      <c r="D31" s="360"/>
      <c r="E31" s="410"/>
      <c r="F31" s="359"/>
      <c r="G31" s="343"/>
      <c r="H31" s="343"/>
      <c r="I31" s="359"/>
      <c r="J31" s="359"/>
      <c r="K31" s="359"/>
      <c r="L31" s="359"/>
      <c r="M31" s="359"/>
      <c r="N31" s="359"/>
      <c r="O31" s="460"/>
      <c r="P31" s="470"/>
      <c r="Q31" s="359"/>
      <c r="R31" s="471"/>
      <c r="S31" s="113" t="s">
        <v>49</v>
      </c>
      <c r="T31" s="113" t="s">
        <v>49</v>
      </c>
      <c r="U31" s="113" t="s">
        <v>49</v>
      </c>
      <c r="V31" s="113" t="s">
        <v>49</v>
      </c>
      <c r="W31" s="113" t="s">
        <v>49</v>
      </c>
      <c r="X31" s="113" t="s">
        <v>49</v>
      </c>
      <c r="Y31" s="113" t="s">
        <v>49</v>
      </c>
      <c r="Z31" s="113" t="s">
        <v>49</v>
      </c>
      <c r="AA31" s="113" t="s">
        <v>49</v>
      </c>
      <c r="AB31" s="113" t="s">
        <v>49</v>
      </c>
      <c r="AC31" s="113" t="s">
        <v>49</v>
      </c>
      <c r="AD31" s="113" t="s">
        <v>49</v>
      </c>
      <c r="AE31" s="359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</row>
    <row r="32" spans="1:82" ht="340.2" customHeight="1" x14ac:dyDescent="0.4">
      <c r="A32" s="342" t="s">
        <v>35</v>
      </c>
      <c r="B32" s="342" t="s">
        <v>36</v>
      </c>
      <c r="C32" s="344" t="s">
        <v>37</v>
      </c>
      <c r="D32" s="357" t="s">
        <v>1171</v>
      </c>
      <c r="E32" s="410" t="s">
        <v>39</v>
      </c>
      <c r="F32" s="342" t="s">
        <v>1049</v>
      </c>
      <c r="G32" s="342" t="s">
        <v>837</v>
      </c>
      <c r="H32" s="342" t="s">
        <v>838</v>
      </c>
      <c r="I32" s="342" t="s">
        <v>1172</v>
      </c>
      <c r="J32" s="342" t="s">
        <v>876</v>
      </c>
      <c r="K32" s="342" t="s">
        <v>49</v>
      </c>
      <c r="L32" s="358" t="s">
        <v>1173</v>
      </c>
      <c r="M32" s="358" t="s">
        <v>1173</v>
      </c>
      <c r="N32" s="358" t="s">
        <v>1174</v>
      </c>
      <c r="O32" s="358"/>
      <c r="P32" s="458">
        <v>89928000</v>
      </c>
      <c r="Q32" s="342" t="s">
        <v>50</v>
      </c>
      <c r="R32" s="469" t="s">
        <v>1055</v>
      </c>
      <c r="S32" s="113" t="s">
        <v>1007</v>
      </c>
      <c r="T32" s="113" t="s">
        <v>1169</v>
      </c>
      <c r="U32" s="267" t="s">
        <v>1008</v>
      </c>
      <c r="V32" s="267" t="s">
        <v>1009</v>
      </c>
      <c r="W32" s="121" t="s">
        <v>1175</v>
      </c>
      <c r="X32" s="113" t="s">
        <v>49</v>
      </c>
      <c r="Y32" s="113" t="s">
        <v>49</v>
      </c>
      <c r="Z32" s="113" t="s">
        <v>49</v>
      </c>
      <c r="AA32" s="267" t="s">
        <v>1176</v>
      </c>
      <c r="AB32" s="267" t="s">
        <v>1177</v>
      </c>
      <c r="AC32" s="267" t="s">
        <v>1178</v>
      </c>
      <c r="AD32" s="267" t="s">
        <v>1174</v>
      </c>
      <c r="AE32" s="342" t="s">
        <v>1101</v>
      </c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</row>
    <row r="33" spans="1:82" ht="36.75" customHeight="1" x14ac:dyDescent="0.4">
      <c r="A33" s="343"/>
      <c r="B33" s="343"/>
      <c r="C33" s="344"/>
      <c r="D33" s="357"/>
      <c r="E33" s="410"/>
      <c r="F33" s="343"/>
      <c r="G33" s="343"/>
      <c r="H33" s="343"/>
      <c r="I33" s="343"/>
      <c r="J33" s="343"/>
      <c r="K33" s="343"/>
      <c r="L33" s="359"/>
      <c r="M33" s="359"/>
      <c r="N33" s="359"/>
      <c r="O33" s="359"/>
      <c r="P33" s="464"/>
      <c r="Q33" s="343"/>
      <c r="R33" s="471"/>
      <c r="S33" s="113" t="s">
        <v>49</v>
      </c>
      <c r="T33" s="113" t="s">
        <v>49</v>
      </c>
      <c r="U33" s="113" t="s">
        <v>49</v>
      </c>
      <c r="V33" s="113" t="s">
        <v>49</v>
      </c>
      <c r="W33" s="113" t="s">
        <v>49</v>
      </c>
      <c r="X33" s="113" t="s">
        <v>49</v>
      </c>
      <c r="Y33" s="113" t="s">
        <v>49</v>
      </c>
      <c r="Z33" s="113" t="s">
        <v>49</v>
      </c>
      <c r="AA33" s="113" t="s">
        <v>49</v>
      </c>
      <c r="AB33" s="113" t="s">
        <v>49</v>
      </c>
      <c r="AC33" s="113" t="s">
        <v>49</v>
      </c>
      <c r="AD33" s="113" t="s">
        <v>49</v>
      </c>
      <c r="AE33" s="343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</row>
    <row r="34" spans="1:82" x14ac:dyDescent="0.4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</row>
    <row r="35" spans="1:82" x14ac:dyDescent="0.4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</row>
    <row r="36" spans="1:82" x14ac:dyDescent="0.4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</row>
    <row r="37" spans="1:82" x14ac:dyDescent="0.4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</row>
    <row r="38" spans="1:82" x14ac:dyDescent="0.4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</row>
    <row r="39" spans="1:82" x14ac:dyDescent="0.4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</row>
    <row r="40" spans="1:82" x14ac:dyDescent="0.4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</row>
    <row r="41" spans="1:82" x14ac:dyDescent="0.4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</row>
    <row r="42" spans="1:82" x14ac:dyDescent="0.4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</row>
    <row r="43" spans="1:82" x14ac:dyDescent="0.4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82" x14ac:dyDescent="0.4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spans="1:82" x14ac:dyDescent="0.4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1:82" x14ac:dyDescent="0.4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82" x14ac:dyDescent="0.4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1:82" x14ac:dyDescent="0.4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5" x14ac:dyDescent="0.4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x14ac:dyDescent="0.4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spans="1:25" x14ac:dyDescent="0.4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1:25" x14ac:dyDescent="0.4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x14ac:dyDescent="0.4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spans="1:25" x14ac:dyDescent="0.4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spans="1:25" x14ac:dyDescent="0.4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spans="1:25" x14ac:dyDescent="0.4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25" x14ac:dyDescent="0.4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spans="1:25" x14ac:dyDescent="0.4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x14ac:dyDescent="0.4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1:25" x14ac:dyDescent="0.4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</row>
    <row r="61" spans="1:25" x14ac:dyDescent="0.4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</row>
    <row r="62" spans="1:25" x14ac:dyDescent="0.4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</row>
    <row r="63" spans="1:25" x14ac:dyDescent="0.4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</row>
    <row r="64" spans="1:25" x14ac:dyDescent="0.4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</row>
    <row r="65" spans="1:25" x14ac:dyDescent="0.4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spans="1:25" x14ac:dyDescent="0.4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</row>
    <row r="67" spans="1:25" x14ac:dyDescent="0.4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</row>
    <row r="68" spans="1:25" x14ac:dyDescent="0.4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</row>
    <row r="69" spans="1:25" x14ac:dyDescent="0.4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1:25" x14ac:dyDescent="0.4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</row>
    <row r="71" spans="1:25" x14ac:dyDescent="0.4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</row>
    <row r="72" spans="1:25" x14ac:dyDescent="0.4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spans="1:25" x14ac:dyDescent="0.4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</row>
    <row r="74" spans="1:25" x14ac:dyDescent="0.4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1:25" x14ac:dyDescent="0.4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</row>
    <row r="76" spans="1:25" x14ac:dyDescent="0.4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</row>
    <row r="77" spans="1:25" x14ac:dyDescent="0.4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</row>
    <row r="78" spans="1:25" x14ac:dyDescent="0.4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x14ac:dyDescent="0.4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</row>
    <row r="80" spans="1:25" x14ac:dyDescent="0.4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spans="1:25" x14ac:dyDescent="0.4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</row>
    <row r="82" spans="1:25" x14ac:dyDescent="0.4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</row>
    <row r="83" spans="1:25" x14ac:dyDescent="0.4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</row>
    <row r="84" spans="1:25" x14ac:dyDescent="0.4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</row>
    <row r="85" spans="1:25" x14ac:dyDescent="0.4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</row>
    <row r="86" spans="1:25" x14ac:dyDescent="0.4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</row>
    <row r="87" spans="1:25" x14ac:dyDescent="0.4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</row>
    <row r="88" spans="1:25" x14ac:dyDescent="0.4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</row>
    <row r="89" spans="1:25" x14ac:dyDescent="0.4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spans="1:25" x14ac:dyDescent="0.4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spans="1:25" x14ac:dyDescent="0.4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</row>
    <row r="92" spans="1:25" x14ac:dyDescent="0.4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</row>
    <row r="93" spans="1:25" x14ac:dyDescent="0.4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</row>
    <row r="94" spans="1:25" x14ac:dyDescent="0.4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</row>
    <row r="95" spans="1:25" x14ac:dyDescent="0.4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</row>
    <row r="96" spans="1:25" x14ac:dyDescent="0.4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</row>
    <row r="97" spans="1:25" x14ac:dyDescent="0.4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</row>
    <row r="98" spans="1:25" x14ac:dyDescent="0.4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</row>
    <row r="99" spans="1:25" x14ac:dyDescent="0.4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</row>
    <row r="100" spans="1:25" x14ac:dyDescent="0.4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</row>
    <row r="101" spans="1:25" x14ac:dyDescent="0.4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</row>
    <row r="102" spans="1:25" x14ac:dyDescent="0.4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</row>
    <row r="103" spans="1:25" x14ac:dyDescent="0.4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</row>
    <row r="104" spans="1:25" x14ac:dyDescent="0.4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</row>
    <row r="105" spans="1:25" x14ac:dyDescent="0.4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</row>
    <row r="106" spans="1:25" x14ac:dyDescent="0.4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</row>
    <row r="107" spans="1:25" x14ac:dyDescent="0.4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</row>
    <row r="108" spans="1:25" x14ac:dyDescent="0.4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</row>
    <row r="109" spans="1:25" x14ac:dyDescent="0.4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</row>
    <row r="110" spans="1:25" x14ac:dyDescent="0.4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</row>
    <row r="111" spans="1:25" x14ac:dyDescent="0.4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</row>
    <row r="112" spans="1:25" x14ac:dyDescent="0.4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</row>
    <row r="113" spans="1:25" x14ac:dyDescent="0.4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spans="1:25" x14ac:dyDescent="0.4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</row>
    <row r="115" spans="1:25" x14ac:dyDescent="0.4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</row>
    <row r="116" spans="1:25" x14ac:dyDescent="0.4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</row>
    <row r="117" spans="1:25" x14ac:dyDescent="0.4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</row>
    <row r="118" spans="1:25" x14ac:dyDescent="0.4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</row>
    <row r="119" spans="1:25" x14ac:dyDescent="0.4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</row>
    <row r="120" spans="1:25" x14ac:dyDescent="0.4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</row>
    <row r="121" spans="1:25" x14ac:dyDescent="0.4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</row>
    <row r="122" spans="1:25" x14ac:dyDescent="0.4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</row>
    <row r="123" spans="1:25" x14ac:dyDescent="0.4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</row>
    <row r="124" spans="1:25" x14ac:dyDescent="0.4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</row>
    <row r="125" spans="1:25" x14ac:dyDescent="0.4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</row>
    <row r="126" spans="1:25" x14ac:dyDescent="0.4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</row>
    <row r="127" spans="1:25" x14ac:dyDescent="0.4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</row>
    <row r="128" spans="1:25" x14ac:dyDescent="0.4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</row>
    <row r="129" spans="1:25" x14ac:dyDescent="0.4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</row>
    <row r="130" spans="1:25" x14ac:dyDescent="0.4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</row>
    <row r="131" spans="1:25" x14ac:dyDescent="0.4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</row>
    <row r="132" spans="1:25" x14ac:dyDescent="0.4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</row>
    <row r="133" spans="1:25" x14ac:dyDescent="0.4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</row>
    <row r="134" spans="1:25" x14ac:dyDescent="0.4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</row>
    <row r="135" spans="1:25" x14ac:dyDescent="0.4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</row>
    <row r="136" spans="1:25" x14ac:dyDescent="0.4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</row>
    <row r="137" spans="1:25" x14ac:dyDescent="0.4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</row>
    <row r="138" spans="1:25" x14ac:dyDescent="0.4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</row>
    <row r="139" spans="1:25" x14ac:dyDescent="0.4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</row>
    <row r="140" spans="1:25" x14ac:dyDescent="0.4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</row>
    <row r="141" spans="1:25" x14ac:dyDescent="0.4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</row>
    <row r="142" spans="1:25" x14ac:dyDescent="0.4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</row>
    <row r="143" spans="1:25" x14ac:dyDescent="0.4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</row>
    <row r="144" spans="1:25" x14ac:dyDescent="0.4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</row>
    <row r="145" spans="1:25" x14ac:dyDescent="0.4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</row>
    <row r="146" spans="1:25" x14ac:dyDescent="0.4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</row>
    <row r="147" spans="1:25" x14ac:dyDescent="0.4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</row>
    <row r="148" spans="1:25" x14ac:dyDescent="0.4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</row>
    <row r="149" spans="1:25" x14ac:dyDescent="0.4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</row>
    <row r="150" spans="1:25" x14ac:dyDescent="0.4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</row>
    <row r="151" spans="1:25" x14ac:dyDescent="0.4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</row>
    <row r="152" spans="1:25" x14ac:dyDescent="0.4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</row>
    <row r="153" spans="1:25" x14ac:dyDescent="0.4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</row>
    <row r="154" spans="1:25" x14ac:dyDescent="0.4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</row>
    <row r="155" spans="1:25" x14ac:dyDescent="0.4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</row>
    <row r="156" spans="1:25" x14ac:dyDescent="0.4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</row>
  </sheetData>
  <mergeCells count="242">
    <mergeCell ref="G22:G23"/>
    <mergeCell ref="H22:H23"/>
    <mergeCell ref="G24:G25"/>
    <mergeCell ref="H24:H25"/>
    <mergeCell ref="G26:G27"/>
    <mergeCell ref="H26:H27"/>
    <mergeCell ref="G32:G33"/>
    <mergeCell ref="H32:H33"/>
    <mergeCell ref="G28:G29"/>
    <mergeCell ref="H28:H29"/>
    <mergeCell ref="G30:G31"/>
    <mergeCell ref="H30:H31"/>
    <mergeCell ref="G10:G11"/>
    <mergeCell ref="H10:H11"/>
    <mergeCell ref="G12:G13"/>
    <mergeCell ref="H12:H13"/>
    <mergeCell ref="G14:G15"/>
    <mergeCell ref="H14:H15"/>
    <mergeCell ref="G18:G19"/>
    <mergeCell ref="H18:H19"/>
    <mergeCell ref="G20:G21"/>
    <mergeCell ref="H20:H21"/>
    <mergeCell ref="G16:G17"/>
    <mergeCell ref="H16:H17"/>
    <mergeCell ref="Q32:Q33"/>
    <mergeCell ref="AE32:AE33"/>
    <mergeCell ref="K32:K33"/>
    <mergeCell ref="L32:L33"/>
    <mergeCell ref="M32:M33"/>
    <mergeCell ref="N32:N33"/>
    <mergeCell ref="O32:O33"/>
    <mergeCell ref="P32:P33"/>
    <mergeCell ref="Q30:Q31"/>
    <mergeCell ref="AE30:AE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I32:I33"/>
    <mergeCell ref="J32:J33"/>
    <mergeCell ref="K30:K31"/>
    <mergeCell ref="A30:A31"/>
    <mergeCell ref="B30:B31"/>
    <mergeCell ref="C30:C31"/>
    <mergeCell ref="D30:D31"/>
    <mergeCell ref="E30:E31"/>
    <mergeCell ref="F30:F31"/>
    <mergeCell ref="I30:I31"/>
    <mergeCell ref="J30:J31"/>
    <mergeCell ref="E26:E27"/>
    <mergeCell ref="F26:F27"/>
    <mergeCell ref="Q28:Q29"/>
    <mergeCell ref="AE28:AE29"/>
    <mergeCell ref="K28:K29"/>
    <mergeCell ref="L28:L29"/>
    <mergeCell ref="M28:M29"/>
    <mergeCell ref="N28:N29"/>
    <mergeCell ref="O28:O29"/>
    <mergeCell ref="J28:J29"/>
    <mergeCell ref="C22:C23"/>
    <mergeCell ref="D22:D23"/>
    <mergeCell ref="E22:E23"/>
    <mergeCell ref="F22:F23"/>
    <mergeCell ref="O26:O27"/>
    <mergeCell ref="Q26:Q27"/>
    <mergeCell ref="AE26:AE27"/>
    <mergeCell ref="A28:A29"/>
    <mergeCell ref="B28:B29"/>
    <mergeCell ref="C28:C29"/>
    <mergeCell ref="D28:D29"/>
    <mergeCell ref="E28:E29"/>
    <mergeCell ref="F28:F29"/>
    <mergeCell ref="I28:I29"/>
    <mergeCell ref="I26:I27"/>
    <mergeCell ref="J26:J27"/>
    <mergeCell ref="K26:K27"/>
    <mergeCell ref="L26:L27"/>
    <mergeCell ref="M26:M27"/>
    <mergeCell ref="N26:N27"/>
    <mergeCell ref="A26:A27"/>
    <mergeCell ref="B26:B27"/>
    <mergeCell ref="C26:C27"/>
    <mergeCell ref="D26:D27"/>
    <mergeCell ref="L24:L25"/>
    <mergeCell ref="M24:M25"/>
    <mergeCell ref="N24:N25"/>
    <mergeCell ref="O24:O25"/>
    <mergeCell ref="Q24:Q25"/>
    <mergeCell ref="AE24:AE25"/>
    <mergeCell ref="AE22:AE23"/>
    <mergeCell ref="A24:A25"/>
    <mergeCell ref="B24:B25"/>
    <mergeCell ref="C24:C25"/>
    <mergeCell ref="D24:D25"/>
    <mergeCell ref="E24:E25"/>
    <mergeCell ref="F24:F25"/>
    <mergeCell ref="I24:I25"/>
    <mergeCell ref="J24:J25"/>
    <mergeCell ref="K24:K25"/>
    <mergeCell ref="K22:K23"/>
    <mergeCell ref="L22:L23"/>
    <mergeCell ref="M22:M23"/>
    <mergeCell ref="N22:N23"/>
    <mergeCell ref="O22:O23"/>
    <mergeCell ref="Q22:Q23"/>
    <mergeCell ref="A22:A23"/>
    <mergeCell ref="B22:B23"/>
    <mergeCell ref="I22:I23"/>
    <mergeCell ref="J22:J23"/>
    <mergeCell ref="J20:J21"/>
    <mergeCell ref="O18:O19"/>
    <mergeCell ref="Q18:Q19"/>
    <mergeCell ref="AE18:AE19"/>
    <mergeCell ref="A20:A21"/>
    <mergeCell ref="B20:B21"/>
    <mergeCell ref="C20:C21"/>
    <mergeCell ref="D20:D21"/>
    <mergeCell ref="E20:E21"/>
    <mergeCell ref="F20:F21"/>
    <mergeCell ref="I20:I21"/>
    <mergeCell ref="I18:I19"/>
    <mergeCell ref="J18:J19"/>
    <mergeCell ref="K18:K19"/>
    <mergeCell ref="L18:L19"/>
    <mergeCell ref="M18:M19"/>
    <mergeCell ref="N18:N19"/>
    <mergeCell ref="A18:A19"/>
    <mergeCell ref="B18:B19"/>
    <mergeCell ref="C18:C19"/>
    <mergeCell ref="D18:D19"/>
    <mergeCell ref="E18:E19"/>
    <mergeCell ref="F18:F19"/>
    <mergeCell ref="Q20:Q21"/>
    <mergeCell ref="AE20:AE21"/>
    <mergeCell ref="A16:A17"/>
    <mergeCell ref="B16:B17"/>
    <mergeCell ref="C16:C17"/>
    <mergeCell ref="D16:D17"/>
    <mergeCell ref="E16:E17"/>
    <mergeCell ref="F16:F17"/>
    <mergeCell ref="I16:I17"/>
    <mergeCell ref="J16:J17"/>
    <mergeCell ref="K16:K17"/>
    <mergeCell ref="K20:K21"/>
    <mergeCell ref="L20:L21"/>
    <mergeCell ref="M20:M21"/>
    <mergeCell ref="N20:N21"/>
    <mergeCell ref="O20:O21"/>
    <mergeCell ref="P12:P14"/>
    <mergeCell ref="Q10:Q11"/>
    <mergeCell ref="L16:L17"/>
    <mergeCell ref="M16:M17"/>
    <mergeCell ref="N16:N17"/>
    <mergeCell ref="O16:O17"/>
    <mergeCell ref="Q16:Q17"/>
    <mergeCell ref="AE16:AE17"/>
    <mergeCell ref="AE14:AE15"/>
    <mergeCell ref="Q12:Q15"/>
    <mergeCell ref="R12:R14"/>
    <mergeCell ref="AE12:AE13"/>
    <mergeCell ref="L14:L15"/>
    <mergeCell ref="L10:L11"/>
    <mergeCell ref="M10:M11"/>
    <mergeCell ref="N10:N11"/>
    <mergeCell ref="O10:O11"/>
    <mergeCell ref="M14:M15"/>
    <mergeCell ref="N14:N15"/>
    <mergeCell ref="L12:L13"/>
    <mergeCell ref="M12:M13"/>
    <mergeCell ref="N12:N13"/>
    <mergeCell ref="O12:O15"/>
    <mergeCell ref="K14:K15"/>
    <mergeCell ref="A12:A15"/>
    <mergeCell ref="B12:B15"/>
    <mergeCell ref="C12:C15"/>
    <mergeCell ref="D12:D13"/>
    <mergeCell ref="E12:E15"/>
    <mergeCell ref="F12:F15"/>
    <mergeCell ref="I12:I13"/>
    <mergeCell ref="J12:J13"/>
    <mergeCell ref="D14:D15"/>
    <mergeCell ref="I14:I15"/>
    <mergeCell ref="J14:J15"/>
    <mergeCell ref="K12:K13"/>
    <mergeCell ref="Q8:Q9"/>
    <mergeCell ref="AE8:AE9"/>
    <mergeCell ref="A10:A11"/>
    <mergeCell ref="B10:B11"/>
    <mergeCell ref="C10:C11"/>
    <mergeCell ref="D10:D11"/>
    <mergeCell ref="E10:E11"/>
    <mergeCell ref="F10:F11"/>
    <mergeCell ref="I10:I11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F8:F9"/>
    <mergeCell ref="AE10:AE11"/>
    <mergeCell ref="K10:K11"/>
    <mergeCell ref="J10:J11"/>
    <mergeCell ref="P5:P7"/>
    <mergeCell ref="Q5:Q7"/>
    <mergeCell ref="R5:R7"/>
    <mergeCell ref="S5:AE5"/>
    <mergeCell ref="S6:AE6"/>
    <mergeCell ref="I5:I7"/>
    <mergeCell ref="J5:J7"/>
    <mergeCell ref="K5:K7"/>
    <mergeCell ref="L5:L7"/>
    <mergeCell ref="M5:M7"/>
    <mergeCell ref="N5:N7"/>
    <mergeCell ref="O8:O9"/>
    <mergeCell ref="A1:O1"/>
    <mergeCell ref="A2:K2"/>
    <mergeCell ref="A3:K3"/>
    <mergeCell ref="A4:B4"/>
    <mergeCell ref="A5:A7"/>
    <mergeCell ref="B5:B7"/>
    <mergeCell ref="C5:C7"/>
    <mergeCell ref="D5:D7"/>
    <mergeCell ref="E5:E7"/>
    <mergeCell ref="F5:F7"/>
    <mergeCell ref="O5:O7"/>
    <mergeCell ref="G8:G9"/>
    <mergeCell ref="H8:H9"/>
    <mergeCell ref="G5:G7"/>
    <mergeCell ref="H5:H7"/>
  </mergeCells>
  <pageMargins left="0.70866141732283505" right="0.70866141732283505" top="0.74803149606299202" bottom="0.74803149606299202" header="0.31496062992126" footer="0.31496062992126"/>
  <pageSetup paperSize="9" scale="14" fitToHeight="0" orientation="landscape" r:id="rId1"/>
  <headerFooter>
    <oddFooter>&amp;R&amp;"Arial,Bold"&amp;20Page &amp;P of &amp;N</oddFooter>
  </headerFooter>
  <rowBreaks count="1" manualBreakCount="1">
    <brk id="21" max="3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'C:\Users\nokwandam1\AppData\Local\Microsoft\Windows\INetCache\Content.Outlook\BCVH7LDJ\[DRAFT SDBIP 22 23 FY WS.xlsx]kpa''s'!#REF!</xm:f>
          </x14:formula1>
          <xm:sqref>E8:E12 E16:E33</xm:sqref>
        </x14:dataValidation>
        <x14:dataValidation type="list" allowBlank="1" showInputMessage="1" showErrorMessage="1">
          <x14:formula1>
            <xm:f>'C:\Users\nokwandam1\AppData\Local\Microsoft\Windows\INetCache\Content.Outlook\BCVH7LDJ\[DRAFT SDBIP 22 23 FY WS.xlsx]cds strategies 17 18'!#REF!</xm:f>
          </x14:formula1>
          <xm:sqref>C8:C12 C16:C33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C101"/>
  <sheetViews>
    <sheetView view="pageBreakPreview" zoomScale="30" zoomScaleNormal="90" zoomScaleSheetLayoutView="30" workbookViewId="0">
      <selection activeCell="A8" sqref="A8:A9"/>
    </sheetView>
  </sheetViews>
  <sheetFormatPr defaultColWidth="9.109375" defaultRowHeight="25.8" x14ac:dyDescent="0.5"/>
  <cols>
    <col min="1" max="1" width="13.88671875" style="3" customWidth="1"/>
    <col min="2" max="2" width="13.109375" style="3" customWidth="1"/>
    <col min="3" max="3" width="22" style="3" customWidth="1"/>
    <col min="4" max="4" width="17.5546875" style="3" customWidth="1"/>
    <col min="5" max="7" width="31.44140625" style="3" customWidth="1"/>
    <col min="8" max="8" width="39.77734375" style="3" bestFit="1" customWidth="1"/>
    <col min="9" max="9" width="36.109375" style="3" customWidth="1"/>
    <col min="10" max="10" width="19.44140625" style="3" customWidth="1"/>
    <col min="11" max="11" width="41.5546875" style="11" customWidth="1"/>
    <col min="12" max="13" width="50.6640625" style="3" customWidth="1"/>
    <col min="14" max="14" width="51.33203125" style="3" customWidth="1"/>
    <col min="15" max="15" width="47.6640625" style="3" customWidth="1"/>
    <col min="16" max="16" width="39" style="134" customWidth="1"/>
    <col min="17" max="17" width="19.5546875" style="3" customWidth="1"/>
    <col min="18" max="18" width="23.44140625" style="3" customWidth="1"/>
    <col min="19" max="19" width="54.77734375" style="3" hidden="1" customWidth="1"/>
    <col min="20" max="20" width="55.5546875" style="3" hidden="1" customWidth="1"/>
    <col min="21" max="21" width="54.6640625" style="3" customWidth="1"/>
    <col min="22" max="22" width="59.33203125" style="3" hidden="1" customWidth="1"/>
    <col min="23" max="23" width="58.6640625" style="3" hidden="1" customWidth="1"/>
    <col min="24" max="24" width="55" style="3" customWidth="1"/>
    <col min="25" max="25" width="49.44140625" style="3" hidden="1" customWidth="1"/>
    <col min="26" max="26" width="47.33203125" style="3" hidden="1" customWidth="1"/>
    <col min="27" max="27" width="47.44140625" style="3" customWidth="1"/>
    <col min="28" max="28" width="46.33203125" style="3" hidden="1" customWidth="1"/>
    <col min="29" max="29" width="42.6640625" style="3" hidden="1" customWidth="1"/>
    <col min="30" max="30" width="50.5546875" style="3" customWidth="1"/>
    <col min="31" max="31" width="34.5546875" style="3" customWidth="1"/>
    <col min="32" max="32" width="9.109375" style="3"/>
    <col min="33" max="33" width="0" style="3" hidden="1" customWidth="1"/>
    <col min="34" max="259" width="9.109375" style="3"/>
    <col min="260" max="260" width="13.88671875" style="3" customWidth="1"/>
    <col min="261" max="261" width="13.109375" style="3" customWidth="1"/>
    <col min="262" max="262" width="22" style="3" customWidth="1"/>
    <col min="263" max="263" width="17.5546875" style="3" customWidth="1"/>
    <col min="264" max="264" width="31.44140625" style="3" customWidth="1"/>
    <col min="265" max="265" width="0.21875" style="3" customWidth="1"/>
    <col min="266" max="266" width="36.109375" style="3" customWidth="1"/>
    <col min="267" max="267" width="19.44140625" style="3" customWidth="1"/>
    <col min="268" max="268" width="41.5546875" style="3" customWidth="1"/>
    <col min="269" max="269" width="50.6640625" style="3" customWidth="1"/>
    <col min="270" max="270" width="51.33203125" style="3" customWidth="1"/>
    <col min="271" max="271" width="0" style="3" hidden="1" customWidth="1"/>
    <col min="272" max="272" width="39" style="3" customWidth="1"/>
    <col min="273" max="273" width="19.5546875" style="3" customWidth="1"/>
    <col min="274" max="274" width="23.44140625" style="3" customWidth="1"/>
    <col min="275" max="275" width="58.44140625" style="3" customWidth="1"/>
    <col min="276" max="276" width="58.6640625" style="3" customWidth="1"/>
    <col min="277" max="277" width="54.6640625" style="3" customWidth="1"/>
    <col min="278" max="278" width="59.33203125" style="3" customWidth="1"/>
    <col min="279" max="279" width="58.6640625" style="3" customWidth="1"/>
    <col min="280" max="280" width="55" style="3" customWidth="1"/>
    <col min="281" max="281" width="38.88671875" style="3" customWidth="1"/>
    <col min="282" max="282" width="47.33203125" style="3" customWidth="1"/>
    <col min="283" max="283" width="47.44140625" style="3" customWidth="1"/>
    <col min="284" max="284" width="46.33203125" style="3" customWidth="1"/>
    <col min="285" max="285" width="42.6640625" style="3" customWidth="1"/>
    <col min="286" max="286" width="50.5546875" style="3" customWidth="1"/>
    <col min="287" max="287" width="34.5546875" style="3" customWidth="1"/>
    <col min="288" max="288" width="9.109375" style="3"/>
    <col min="289" max="289" width="0" style="3" hidden="1" customWidth="1"/>
    <col min="290" max="515" width="9.109375" style="3"/>
    <col min="516" max="516" width="13.88671875" style="3" customWidth="1"/>
    <col min="517" max="517" width="13.109375" style="3" customWidth="1"/>
    <col min="518" max="518" width="22" style="3" customWidth="1"/>
    <col min="519" max="519" width="17.5546875" style="3" customWidth="1"/>
    <col min="520" max="520" width="31.44140625" style="3" customWidth="1"/>
    <col min="521" max="521" width="0.21875" style="3" customWidth="1"/>
    <col min="522" max="522" width="36.109375" style="3" customWidth="1"/>
    <col min="523" max="523" width="19.44140625" style="3" customWidth="1"/>
    <col min="524" max="524" width="41.5546875" style="3" customWidth="1"/>
    <col min="525" max="525" width="50.6640625" style="3" customWidth="1"/>
    <col min="526" max="526" width="51.33203125" style="3" customWidth="1"/>
    <col min="527" max="527" width="0" style="3" hidden="1" customWidth="1"/>
    <col min="528" max="528" width="39" style="3" customWidth="1"/>
    <col min="529" max="529" width="19.5546875" style="3" customWidth="1"/>
    <col min="530" max="530" width="23.44140625" style="3" customWidth="1"/>
    <col min="531" max="531" width="58.44140625" style="3" customWidth="1"/>
    <col min="532" max="532" width="58.6640625" style="3" customWidth="1"/>
    <col min="533" max="533" width="54.6640625" style="3" customWidth="1"/>
    <col min="534" max="534" width="59.33203125" style="3" customWidth="1"/>
    <col min="535" max="535" width="58.6640625" style="3" customWidth="1"/>
    <col min="536" max="536" width="55" style="3" customWidth="1"/>
    <col min="537" max="537" width="38.88671875" style="3" customWidth="1"/>
    <col min="538" max="538" width="47.33203125" style="3" customWidth="1"/>
    <col min="539" max="539" width="47.44140625" style="3" customWidth="1"/>
    <col min="540" max="540" width="46.33203125" style="3" customWidth="1"/>
    <col min="541" max="541" width="42.6640625" style="3" customWidth="1"/>
    <col min="542" max="542" width="50.5546875" style="3" customWidth="1"/>
    <col min="543" max="543" width="34.5546875" style="3" customWidth="1"/>
    <col min="544" max="544" width="9.109375" style="3"/>
    <col min="545" max="545" width="0" style="3" hidden="1" customWidth="1"/>
    <col min="546" max="771" width="9.109375" style="3"/>
    <col min="772" max="772" width="13.88671875" style="3" customWidth="1"/>
    <col min="773" max="773" width="13.109375" style="3" customWidth="1"/>
    <col min="774" max="774" width="22" style="3" customWidth="1"/>
    <col min="775" max="775" width="17.5546875" style="3" customWidth="1"/>
    <col min="776" max="776" width="31.44140625" style="3" customWidth="1"/>
    <col min="777" max="777" width="0.21875" style="3" customWidth="1"/>
    <col min="778" max="778" width="36.109375" style="3" customWidth="1"/>
    <col min="779" max="779" width="19.44140625" style="3" customWidth="1"/>
    <col min="780" max="780" width="41.5546875" style="3" customWidth="1"/>
    <col min="781" max="781" width="50.6640625" style="3" customWidth="1"/>
    <col min="782" max="782" width="51.33203125" style="3" customWidth="1"/>
    <col min="783" max="783" width="0" style="3" hidden="1" customWidth="1"/>
    <col min="784" max="784" width="39" style="3" customWidth="1"/>
    <col min="785" max="785" width="19.5546875" style="3" customWidth="1"/>
    <col min="786" max="786" width="23.44140625" style="3" customWidth="1"/>
    <col min="787" max="787" width="58.44140625" style="3" customWidth="1"/>
    <col min="788" max="788" width="58.6640625" style="3" customWidth="1"/>
    <col min="789" max="789" width="54.6640625" style="3" customWidth="1"/>
    <col min="790" max="790" width="59.33203125" style="3" customWidth="1"/>
    <col min="791" max="791" width="58.6640625" style="3" customWidth="1"/>
    <col min="792" max="792" width="55" style="3" customWidth="1"/>
    <col min="793" max="793" width="38.88671875" style="3" customWidth="1"/>
    <col min="794" max="794" width="47.33203125" style="3" customWidth="1"/>
    <col min="795" max="795" width="47.44140625" style="3" customWidth="1"/>
    <col min="796" max="796" width="46.33203125" style="3" customWidth="1"/>
    <col min="797" max="797" width="42.6640625" style="3" customWidth="1"/>
    <col min="798" max="798" width="50.5546875" style="3" customWidth="1"/>
    <col min="799" max="799" width="34.5546875" style="3" customWidth="1"/>
    <col min="800" max="800" width="9.109375" style="3"/>
    <col min="801" max="801" width="0" style="3" hidden="1" customWidth="1"/>
    <col min="802" max="1027" width="9.109375" style="3"/>
    <col min="1028" max="1028" width="13.88671875" style="3" customWidth="1"/>
    <col min="1029" max="1029" width="13.109375" style="3" customWidth="1"/>
    <col min="1030" max="1030" width="22" style="3" customWidth="1"/>
    <col min="1031" max="1031" width="17.5546875" style="3" customWidth="1"/>
    <col min="1032" max="1032" width="31.44140625" style="3" customWidth="1"/>
    <col min="1033" max="1033" width="0.21875" style="3" customWidth="1"/>
    <col min="1034" max="1034" width="36.109375" style="3" customWidth="1"/>
    <col min="1035" max="1035" width="19.44140625" style="3" customWidth="1"/>
    <col min="1036" max="1036" width="41.5546875" style="3" customWidth="1"/>
    <col min="1037" max="1037" width="50.6640625" style="3" customWidth="1"/>
    <col min="1038" max="1038" width="51.33203125" style="3" customWidth="1"/>
    <col min="1039" max="1039" width="0" style="3" hidden="1" customWidth="1"/>
    <col min="1040" max="1040" width="39" style="3" customWidth="1"/>
    <col min="1041" max="1041" width="19.5546875" style="3" customWidth="1"/>
    <col min="1042" max="1042" width="23.44140625" style="3" customWidth="1"/>
    <col min="1043" max="1043" width="58.44140625" style="3" customWidth="1"/>
    <col min="1044" max="1044" width="58.6640625" style="3" customWidth="1"/>
    <col min="1045" max="1045" width="54.6640625" style="3" customWidth="1"/>
    <col min="1046" max="1046" width="59.33203125" style="3" customWidth="1"/>
    <col min="1047" max="1047" width="58.6640625" style="3" customWidth="1"/>
    <col min="1048" max="1048" width="55" style="3" customWidth="1"/>
    <col min="1049" max="1049" width="38.88671875" style="3" customWidth="1"/>
    <col min="1050" max="1050" width="47.33203125" style="3" customWidth="1"/>
    <col min="1051" max="1051" width="47.44140625" style="3" customWidth="1"/>
    <col min="1052" max="1052" width="46.33203125" style="3" customWidth="1"/>
    <col min="1053" max="1053" width="42.6640625" style="3" customWidth="1"/>
    <col min="1054" max="1054" width="50.5546875" style="3" customWidth="1"/>
    <col min="1055" max="1055" width="34.5546875" style="3" customWidth="1"/>
    <col min="1056" max="1056" width="9.109375" style="3"/>
    <col min="1057" max="1057" width="0" style="3" hidden="1" customWidth="1"/>
    <col min="1058" max="1283" width="9.109375" style="3"/>
    <col min="1284" max="1284" width="13.88671875" style="3" customWidth="1"/>
    <col min="1285" max="1285" width="13.109375" style="3" customWidth="1"/>
    <col min="1286" max="1286" width="22" style="3" customWidth="1"/>
    <col min="1287" max="1287" width="17.5546875" style="3" customWidth="1"/>
    <col min="1288" max="1288" width="31.44140625" style="3" customWidth="1"/>
    <col min="1289" max="1289" width="0.21875" style="3" customWidth="1"/>
    <col min="1290" max="1290" width="36.109375" style="3" customWidth="1"/>
    <col min="1291" max="1291" width="19.44140625" style="3" customWidth="1"/>
    <col min="1292" max="1292" width="41.5546875" style="3" customWidth="1"/>
    <col min="1293" max="1293" width="50.6640625" style="3" customWidth="1"/>
    <col min="1294" max="1294" width="51.33203125" style="3" customWidth="1"/>
    <col min="1295" max="1295" width="0" style="3" hidden="1" customWidth="1"/>
    <col min="1296" max="1296" width="39" style="3" customWidth="1"/>
    <col min="1297" max="1297" width="19.5546875" style="3" customWidth="1"/>
    <col min="1298" max="1298" width="23.44140625" style="3" customWidth="1"/>
    <col min="1299" max="1299" width="58.44140625" style="3" customWidth="1"/>
    <col min="1300" max="1300" width="58.6640625" style="3" customWidth="1"/>
    <col min="1301" max="1301" width="54.6640625" style="3" customWidth="1"/>
    <col min="1302" max="1302" width="59.33203125" style="3" customWidth="1"/>
    <col min="1303" max="1303" width="58.6640625" style="3" customWidth="1"/>
    <col min="1304" max="1304" width="55" style="3" customWidth="1"/>
    <col min="1305" max="1305" width="38.88671875" style="3" customWidth="1"/>
    <col min="1306" max="1306" width="47.33203125" style="3" customWidth="1"/>
    <col min="1307" max="1307" width="47.44140625" style="3" customWidth="1"/>
    <col min="1308" max="1308" width="46.33203125" style="3" customWidth="1"/>
    <col min="1309" max="1309" width="42.6640625" style="3" customWidth="1"/>
    <col min="1310" max="1310" width="50.5546875" style="3" customWidth="1"/>
    <col min="1311" max="1311" width="34.5546875" style="3" customWidth="1"/>
    <col min="1312" max="1312" width="9.109375" style="3"/>
    <col min="1313" max="1313" width="0" style="3" hidden="1" customWidth="1"/>
    <col min="1314" max="1539" width="9.109375" style="3"/>
    <col min="1540" max="1540" width="13.88671875" style="3" customWidth="1"/>
    <col min="1541" max="1541" width="13.109375" style="3" customWidth="1"/>
    <col min="1542" max="1542" width="22" style="3" customWidth="1"/>
    <col min="1543" max="1543" width="17.5546875" style="3" customWidth="1"/>
    <col min="1544" max="1544" width="31.44140625" style="3" customWidth="1"/>
    <col min="1545" max="1545" width="0.21875" style="3" customWidth="1"/>
    <col min="1546" max="1546" width="36.109375" style="3" customWidth="1"/>
    <col min="1547" max="1547" width="19.44140625" style="3" customWidth="1"/>
    <col min="1548" max="1548" width="41.5546875" style="3" customWidth="1"/>
    <col min="1549" max="1549" width="50.6640625" style="3" customWidth="1"/>
    <col min="1550" max="1550" width="51.33203125" style="3" customWidth="1"/>
    <col min="1551" max="1551" width="0" style="3" hidden="1" customWidth="1"/>
    <col min="1552" max="1552" width="39" style="3" customWidth="1"/>
    <col min="1553" max="1553" width="19.5546875" style="3" customWidth="1"/>
    <col min="1554" max="1554" width="23.44140625" style="3" customWidth="1"/>
    <col min="1555" max="1555" width="58.44140625" style="3" customWidth="1"/>
    <col min="1556" max="1556" width="58.6640625" style="3" customWidth="1"/>
    <col min="1557" max="1557" width="54.6640625" style="3" customWidth="1"/>
    <col min="1558" max="1558" width="59.33203125" style="3" customWidth="1"/>
    <col min="1559" max="1559" width="58.6640625" style="3" customWidth="1"/>
    <col min="1560" max="1560" width="55" style="3" customWidth="1"/>
    <col min="1561" max="1561" width="38.88671875" style="3" customWidth="1"/>
    <col min="1562" max="1562" width="47.33203125" style="3" customWidth="1"/>
    <col min="1563" max="1563" width="47.44140625" style="3" customWidth="1"/>
    <col min="1564" max="1564" width="46.33203125" style="3" customWidth="1"/>
    <col min="1565" max="1565" width="42.6640625" style="3" customWidth="1"/>
    <col min="1566" max="1566" width="50.5546875" style="3" customWidth="1"/>
    <col min="1567" max="1567" width="34.5546875" style="3" customWidth="1"/>
    <col min="1568" max="1568" width="9.109375" style="3"/>
    <col min="1569" max="1569" width="0" style="3" hidden="1" customWidth="1"/>
    <col min="1570" max="1795" width="9.109375" style="3"/>
    <col min="1796" max="1796" width="13.88671875" style="3" customWidth="1"/>
    <col min="1797" max="1797" width="13.109375" style="3" customWidth="1"/>
    <col min="1798" max="1798" width="22" style="3" customWidth="1"/>
    <col min="1799" max="1799" width="17.5546875" style="3" customWidth="1"/>
    <col min="1800" max="1800" width="31.44140625" style="3" customWidth="1"/>
    <col min="1801" max="1801" width="0.21875" style="3" customWidth="1"/>
    <col min="1802" max="1802" width="36.109375" style="3" customWidth="1"/>
    <col min="1803" max="1803" width="19.44140625" style="3" customWidth="1"/>
    <col min="1804" max="1804" width="41.5546875" style="3" customWidth="1"/>
    <col min="1805" max="1805" width="50.6640625" style="3" customWidth="1"/>
    <col min="1806" max="1806" width="51.33203125" style="3" customWidth="1"/>
    <col min="1807" max="1807" width="0" style="3" hidden="1" customWidth="1"/>
    <col min="1808" max="1808" width="39" style="3" customWidth="1"/>
    <col min="1809" max="1809" width="19.5546875" style="3" customWidth="1"/>
    <col min="1810" max="1810" width="23.44140625" style="3" customWidth="1"/>
    <col min="1811" max="1811" width="58.44140625" style="3" customWidth="1"/>
    <col min="1812" max="1812" width="58.6640625" style="3" customWidth="1"/>
    <col min="1813" max="1813" width="54.6640625" style="3" customWidth="1"/>
    <col min="1814" max="1814" width="59.33203125" style="3" customWidth="1"/>
    <col min="1815" max="1815" width="58.6640625" style="3" customWidth="1"/>
    <col min="1816" max="1816" width="55" style="3" customWidth="1"/>
    <col min="1817" max="1817" width="38.88671875" style="3" customWidth="1"/>
    <col min="1818" max="1818" width="47.33203125" style="3" customWidth="1"/>
    <col min="1819" max="1819" width="47.44140625" style="3" customWidth="1"/>
    <col min="1820" max="1820" width="46.33203125" style="3" customWidth="1"/>
    <col min="1821" max="1821" width="42.6640625" style="3" customWidth="1"/>
    <col min="1822" max="1822" width="50.5546875" style="3" customWidth="1"/>
    <col min="1823" max="1823" width="34.5546875" style="3" customWidth="1"/>
    <col min="1824" max="1824" width="9.109375" style="3"/>
    <col min="1825" max="1825" width="0" style="3" hidden="1" customWidth="1"/>
    <col min="1826" max="2051" width="9.109375" style="3"/>
    <col min="2052" max="2052" width="13.88671875" style="3" customWidth="1"/>
    <col min="2053" max="2053" width="13.109375" style="3" customWidth="1"/>
    <col min="2054" max="2054" width="22" style="3" customWidth="1"/>
    <col min="2055" max="2055" width="17.5546875" style="3" customWidth="1"/>
    <col min="2056" max="2056" width="31.44140625" style="3" customWidth="1"/>
    <col min="2057" max="2057" width="0.21875" style="3" customWidth="1"/>
    <col min="2058" max="2058" width="36.109375" style="3" customWidth="1"/>
    <col min="2059" max="2059" width="19.44140625" style="3" customWidth="1"/>
    <col min="2060" max="2060" width="41.5546875" style="3" customWidth="1"/>
    <col min="2061" max="2061" width="50.6640625" style="3" customWidth="1"/>
    <col min="2062" max="2062" width="51.33203125" style="3" customWidth="1"/>
    <col min="2063" max="2063" width="0" style="3" hidden="1" customWidth="1"/>
    <col min="2064" max="2064" width="39" style="3" customWidth="1"/>
    <col min="2065" max="2065" width="19.5546875" style="3" customWidth="1"/>
    <col min="2066" max="2066" width="23.44140625" style="3" customWidth="1"/>
    <col min="2067" max="2067" width="58.44140625" style="3" customWidth="1"/>
    <col min="2068" max="2068" width="58.6640625" style="3" customWidth="1"/>
    <col min="2069" max="2069" width="54.6640625" style="3" customWidth="1"/>
    <col min="2070" max="2070" width="59.33203125" style="3" customWidth="1"/>
    <col min="2071" max="2071" width="58.6640625" style="3" customWidth="1"/>
    <col min="2072" max="2072" width="55" style="3" customWidth="1"/>
    <col min="2073" max="2073" width="38.88671875" style="3" customWidth="1"/>
    <col min="2074" max="2074" width="47.33203125" style="3" customWidth="1"/>
    <col min="2075" max="2075" width="47.44140625" style="3" customWidth="1"/>
    <col min="2076" max="2076" width="46.33203125" style="3" customWidth="1"/>
    <col min="2077" max="2077" width="42.6640625" style="3" customWidth="1"/>
    <col min="2078" max="2078" width="50.5546875" style="3" customWidth="1"/>
    <col min="2079" max="2079" width="34.5546875" style="3" customWidth="1"/>
    <col min="2080" max="2080" width="9.109375" style="3"/>
    <col min="2081" max="2081" width="0" style="3" hidden="1" customWidth="1"/>
    <col min="2082" max="2307" width="9.109375" style="3"/>
    <col min="2308" max="2308" width="13.88671875" style="3" customWidth="1"/>
    <col min="2309" max="2309" width="13.109375" style="3" customWidth="1"/>
    <col min="2310" max="2310" width="22" style="3" customWidth="1"/>
    <col min="2311" max="2311" width="17.5546875" style="3" customWidth="1"/>
    <col min="2312" max="2312" width="31.44140625" style="3" customWidth="1"/>
    <col min="2313" max="2313" width="0.21875" style="3" customWidth="1"/>
    <col min="2314" max="2314" width="36.109375" style="3" customWidth="1"/>
    <col min="2315" max="2315" width="19.44140625" style="3" customWidth="1"/>
    <col min="2316" max="2316" width="41.5546875" style="3" customWidth="1"/>
    <col min="2317" max="2317" width="50.6640625" style="3" customWidth="1"/>
    <col min="2318" max="2318" width="51.33203125" style="3" customWidth="1"/>
    <col min="2319" max="2319" width="0" style="3" hidden="1" customWidth="1"/>
    <col min="2320" max="2320" width="39" style="3" customWidth="1"/>
    <col min="2321" max="2321" width="19.5546875" style="3" customWidth="1"/>
    <col min="2322" max="2322" width="23.44140625" style="3" customWidth="1"/>
    <col min="2323" max="2323" width="58.44140625" style="3" customWidth="1"/>
    <col min="2324" max="2324" width="58.6640625" style="3" customWidth="1"/>
    <col min="2325" max="2325" width="54.6640625" style="3" customWidth="1"/>
    <col min="2326" max="2326" width="59.33203125" style="3" customWidth="1"/>
    <col min="2327" max="2327" width="58.6640625" style="3" customWidth="1"/>
    <col min="2328" max="2328" width="55" style="3" customWidth="1"/>
    <col min="2329" max="2329" width="38.88671875" style="3" customWidth="1"/>
    <col min="2330" max="2330" width="47.33203125" style="3" customWidth="1"/>
    <col min="2331" max="2331" width="47.44140625" style="3" customWidth="1"/>
    <col min="2332" max="2332" width="46.33203125" style="3" customWidth="1"/>
    <col min="2333" max="2333" width="42.6640625" style="3" customWidth="1"/>
    <col min="2334" max="2334" width="50.5546875" style="3" customWidth="1"/>
    <col min="2335" max="2335" width="34.5546875" style="3" customWidth="1"/>
    <col min="2336" max="2336" width="9.109375" style="3"/>
    <col min="2337" max="2337" width="0" style="3" hidden="1" customWidth="1"/>
    <col min="2338" max="2563" width="9.109375" style="3"/>
    <col min="2564" max="2564" width="13.88671875" style="3" customWidth="1"/>
    <col min="2565" max="2565" width="13.109375" style="3" customWidth="1"/>
    <col min="2566" max="2566" width="22" style="3" customWidth="1"/>
    <col min="2567" max="2567" width="17.5546875" style="3" customWidth="1"/>
    <col min="2568" max="2568" width="31.44140625" style="3" customWidth="1"/>
    <col min="2569" max="2569" width="0.21875" style="3" customWidth="1"/>
    <col min="2570" max="2570" width="36.109375" style="3" customWidth="1"/>
    <col min="2571" max="2571" width="19.44140625" style="3" customWidth="1"/>
    <col min="2572" max="2572" width="41.5546875" style="3" customWidth="1"/>
    <col min="2573" max="2573" width="50.6640625" style="3" customWidth="1"/>
    <col min="2574" max="2574" width="51.33203125" style="3" customWidth="1"/>
    <col min="2575" max="2575" width="0" style="3" hidden="1" customWidth="1"/>
    <col min="2576" max="2576" width="39" style="3" customWidth="1"/>
    <col min="2577" max="2577" width="19.5546875" style="3" customWidth="1"/>
    <col min="2578" max="2578" width="23.44140625" style="3" customWidth="1"/>
    <col min="2579" max="2579" width="58.44140625" style="3" customWidth="1"/>
    <col min="2580" max="2580" width="58.6640625" style="3" customWidth="1"/>
    <col min="2581" max="2581" width="54.6640625" style="3" customWidth="1"/>
    <col min="2582" max="2582" width="59.33203125" style="3" customWidth="1"/>
    <col min="2583" max="2583" width="58.6640625" style="3" customWidth="1"/>
    <col min="2584" max="2584" width="55" style="3" customWidth="1"/>
    <col min="2585" max="2585" width="38.88671875" style="3" customWidth="1"/>
    <col min="2586" max="2586" width="47.33203125" style="3" customWidth="1"/>
    <col min="2587" max="2587" width="47.44140625" style="3" customWidth="1"/>
    <col min="2588" max="2588" width="46.33203125" style="3" customWidth="1"/>
    <col min="2589" max="2589" width="42.6640625" style="3" customWidth="1"/>
    <col min="2590" max="2590" width="50.5546875" style="3" customWidth="1"/>
    <col min="2591" max="2591" width="34.5546875" style="3" customWidth="1"/>
    <col min="2592" max="2592" width="9.109375" style="3"/>
    <col min="2593" max="2593" width="0" style="3" hidden="1" customWidth="1"/>
    <col min="2594" max="2819" width="9.109375" style="3"/>
    <col min="2820" max="2820" width="13.88671875" style="3" customWidth="1"/>
    <col min="2821" max="2821" width="13.109375" style="3" customWidth="1"/>
    <col min="2822" max="2822" width="22" style="3" customWidth="1"/>
    <col min="2823" max="2823" width="17.5546875" style="3" customWidth="1"/>
    <col min="2824" max="2824" width="31.44140625" style="3" customWidth="1"/>
    <col min="2825" max="2825" width="0.21875" style="3" customWidth="1"/>
    <col min="2826" max="2826" width="36.109375" style="3" customWidth="1"/>
    <col min="2827" max="2827" width="19.44140625" style="3" customWidth="1"/>
    <col min="2828" max="2828" width="41.5546875" style="3" customWidth="1"/>
    <col min="2829" max="2829" width="50.6640625" style="3" customWidth="1"/>
    <col min="2830" max="2830" width="51.33203125" style="3" customWidth="1"/>
    <col min="2831" max="2831" width="0" style="3" hidden="1" customWidth="1"/>
    <col min="2832" max="2832" width="39" style="3" customWidth="1"/>
    <col min="2833" max="2833" width="19.5546875" style="3" customWidth="1"/>
    <col min="2834" max="2834" width="23.44140625" style="3" customWidth="1"/>
    <col min="2835" max="2835" width="58.44140625" style="3" customWidth="1"/>
    <col min="2836" max="2836" width="58.6640625" style="3" customWidth="1"/>
    <col min="2837" max="2837" width="54.6640625" style="3" customWidth="1"/>
    <col min="2838" max="2838" width="59.33203125" style="3" customWidth="1"/>
    <col min="2839" max="2839" width="58.6640625" style="3" customWidth="1"/>
    <col min="2840" max="2840" width="55" style="3" customWidth="1"/>
    <col min="2841" max="2841" width="38.88671875" style="3" customWidth="1"/>
    <col min="2842" max="2842" width="47.33203125" style="3" customWidth="1"/>
    <col min="2843" max="2843" width="47.44140625" style="3" customWidth="1"/>
    <col min="2844" max="2844" width="46.33203125" style="3" customWidth="1"/>
    <col min="2845" max="2845" width="42.6640625" style="3" customWidth="1"/>
    <col min="2846" max="2846" width="50.5546875" style="3" customWidth="1"/>
    <col min="2847" max="2847" width="34.5546875" style="3" customWidth="1"/>
    <col min="2848" max="2848" width="9.109375" style="3"/>
    <col min="2849" max="2849" width="0" style="3" hidden="1" customWidth="1"/>
    <col min="2850" max="3075" width="9.109375" style="3"/>
    <col min="3076" max="3076" width="13.88671875" style="3" customWidth="1"/>
    <col min="3077" max="3077" width="13.109375" style="3" customWidth="1"/>
    <col min="3078" max="3078" width="22" style="3" customWidth="1"/>
    <col min="3079" max="3079" width="17.5546875" style="3" customWidth="1"/>
    <col min="3080" max="3080" width="31.44140625" style="3" customWidth="1"/>
    <col min="3081" max="3081" width="0.21875" style="3" customWidth="1"/>
    <col min="3082" max="3082" width="36.109375" style="3" customWidth="1"/>
    <col min="3083" max="3083" width="19.44140625" style="3" customWidth="1"/>
    <col min="3084" max="3084" width="41.5546875" style="3" customWidth="1"/>
    <col min="3085" max="3085" width="50.6640625" style="3" customWidth="1"/>
    <col min="3086" max="3086" width="51.33203125" style="3" customWidth="1"/>
    <col min="3087" max="3087" width="0" style="3" hidden="1" customWidth="1"/>
    <col min="3088" max="3088" width="39" style="3" customWidth="1"/>
    <col min="3089" max="3089" width="19.5546875" style="3" customWidth="1"/>
    <col min="3090" max="3090" width="23.44140625" style="3" customWidth="1"/>
    <col min="3091" max="3091" width="58.44140625" style="3" customWidth="1"/>
    <col min="3092" max="3092" width="58.6640625" style="3" customWidth="1"/>
    <col min="3093" max="3093" width="54.6640625" style="3" customWidth="1"/>
    <col min="3094" max="3094" width="59.33203125" style="3" customWidth="1"/>
    <col min="3095" max="3095" width="58.6640625" style="3" customWidth="1"/>
    <col min="3096" max="3096" width="55" style="3" customWidth="1"/>
    <col min="3097" max="3097" width="38.88671875" style="3" customWidth="1"/>
    <col min="3098" max="3098" width="47.33203125" style="3" customWidth="1"/>
    <col min="3099" max="3099" width="47.44140625" style="3" customWidth="1"/>
    <col min="3100" max="3100" width="46.33203125" style="3" customWidth="1"/>
    <col min="3101" max="3101" width="42.6640625" style="3" customWidth="1"/>
    <col min="3102" max="3102" width="50.5546875" style="3" customWidth="1"/>
    <col min="3103" max="3103" width="34.5546875" style="3" customWidth="1"/>
    <col min="3104" max="3104" width="9.109375" style="3"/>
    <col min="3105" max="3105" width="0" style="3" hidden="1" customWidth="1"/>
    <col min="3106" max="3331" width="9.109375" style="3"/>
    <col min="3332" max="3332" width="13.88671875" style="3" customWidth="1"/>
    <col min="3333" max="3333" width="13.109375" style="3" customWidth="1"/>
    <col min="3334" max="3334" width="22" style="3" customWidth="1"/>
    <col min="3335" max="3335" width="17.5546875" style="3" customWidth="1"/>
    <col min="3336" max="3336" width="31.44140625" style="3" customWidth="1"/>
    <col min="3337" max="3337" width="0.21875" style="3" customWidth="1"/>
    <col min="3338" max="3338" width="36.109375" style="3" customWidth="1"/>
    <col min="3339" max="3339" width="19.44140625" style="3" customWidth="1"/>
    <col min="3340" max="3340" width="41.5546875" style="3" customWidth="1"/>
    <col min="3341" max="3341" width="50.6640625" style="3" customWidth="1"/>
    <col min="3342" max="3342" width="51.33203125" style="3" customWidth="1"/>
    <col min="3343" max="3343" width="0" style="3" hidden="1" customWidth="1"/>
    <col min="3344" max="3344" width="39" style="3" customWidth="1"/>
    <col min="3345" max="3345" width="19.5546875" style="3" customWidth="1"/>
    <col min="3346" max="3346" width="23.44140625" style="3" customWidth="1"/>
    <col min="3347" max="3347" width="58.44140625" style="3" customWidth="1"/>
    <col min="3348" max="3348" width="58.6640625" style="3" customWidth="1"/>
    <col min="3349" max="3349" width="54.6640625" style="3" customWidth="1"/>
    <col min="3350" max="3350" width="59.33203125" style="3" customWidth="1"/>
    <col min="3351" max="3351" width="58.6640625" style="3" customWidth="1"/>
    <col min="3352" max="3352" width="55" style="3" customWidth="1"/>
    <col min="3353" max="3353" width="38.88671875" style="3" customWidth="1"/>
    <col min="3354" max="3354" width="47.33203125" style="3" customWidth="1"/>
    <col min="3355" max="3355" width="47.44140625" style="3" customWidth="1"/>
    <col min="3356" max="3356" width="46.33203125" style="3" customWidth="1"/>
    <col min="3357" max="3357" width="42.6640625" style="3" customWidth="1"/>
    <col min="3358" max="3358" width="50.5546875" style="3" customWidth="1"/>
    <col min="3359" max="3359" width="34.5546875" style="3" customWidth="1"/>
    <col min="3360" max="3360" width="9.109375" style="3"/>
    <col min="3361" max="3361" width="0" style="3" hidden="1" customWidth="1"/>
    <col min="3362" max="3587" width="9.109375" style="3"/>
    <col min="3588" max="3588" width="13.88671875" style="3" customWidth="1"/>
    <col min="3589" max="3589" width="13.109375" style="3" customWidth="1"/>
    <col min="3590" max="3590" width="22" style="3" customWidth="1"/>
    <col min="3591" max="3591" width="17.5546875" style="3" customWidth="1"/>
    <col min="3592" max="3592" width="31.44140625" style="3" customWidth="1"/>
    <col min="3593" max="3593" width="0.21875" style="3" customWidth="1"/>
    <col min="3594" max="3594" width="36.109375" style="3" customWidth="1"/>
    <col min="3595" max="3595" width="19.44140625" style="3" customWidth="1"/>
    <col min="3596" max="3596" width="41.5546875" style="3" customWidth="1"/>
    <col min="3597" max="3597" width="50.6640625" style="3" customWidth="1"/>
    <col min="3598" max="3598" width="51.33203125" style="3" customWidth="1"/>
    <col min="3599" max="3599" width="0" style="3" hidden="1" customWidth="1"/>
    <col min="3600" max="3600" width="39" style="3" customWidth="1"/>
    <col min="3601" max="3601" width="19.5546875" style="3" customWidth="1"/>
    <col min="3602" max="3602" width="23.44140625" style="3" customWidth="1"/>
    <col min="3603" max="3603" width="58.44140625" style="3" customWidth="1"/>
    <col min="3604" max="3604" width="58.6640625" style="3" customWidth="1"/>
    <col min="3605" max="3605" width="54.6640625" style="3" customWidth="1"/>
    <col min="3606" max="3606" width="59.33203125" style="3" customWidth="1"/>
    <col min="3607" max="3607" width="58.6640625" style="3" customWidth="1"/>
    <col min="3608" max="3608" width="55" style="3" customWidth="1"/>
    <col min="3609" max="3609" width="38.88671875" style="3" customWidth="1"/>
    <col min="3610" max="3610" width="47.33203125" style="3" customWidth="1"/>
    <col min="3611" max="3611" width="47.44140625" style="3" customWidth="1"/>
    <col min="3612" max="3612" width="46.33203125" style="3" customWidth="1"/>
    <col min="3613" max="3613" width="42.6640625" style="3" customWidth="1"/>
    <col min="3614" max="3614" width="50.5546875" style="3" customWidth="1"/>
    <col min="3615" max="3615" width="34.5546875" style="3" customWidth="1"/>
    <col min="3616" max="3616" width="9.109375" style="3"/>
    <col min="3617" max="3617" width="0" style="3" hidden="1" customWidth="1"/>
    <col min="3618" max="3843" width="9.109375" style="3"/>
    <col min="3844" max="3844" width="13.88671875" style="3" customWidth="1"/>
    <col min="3845" max="3845" width="13.109375" style="3" customWidth="1"/>
    <col min="3846" max="3846" width="22" style="3" customWidth="1"/>
    <col min="3847" max="3847" width="17.5546875" style="3" customWidth="1"/>
    <col min="3848" max="3848" width="31.44140625" style="3" customWidth="1"/>
    <col min="3849" max="3849" width="0.21875" style="3" customWidth="1"/>
    <col min="3850" max="3850" width="36.109375" style="3" customWidth="1"/>
    <col min="3851" max="3851" width="19.44140625" style="3" customWidth="1"/>
    <col min="3852" max="3852" width="41.5546875" style="3" customWidth="1"/>
    <col min="3853" max="3853" width="50.6640625" style="3" customWidth="1"/>
    <col min="3854" max="3854" width="51.33203125" style="3" customWidth="1"/>
    <col min="3855" max="3855" width="0" style="3" hidden="1" customWidth="1"/>
    <col min="3856" max="3856" width="39" style="3" customWidth="1"/>
    <col min="3857" max="3857" width="19.5546875" style="3" customWidth="1"/>
    <col min="3858" max="3858" width="23.44140625" style="3" customWidth="1"/>
    <col min="3859" max="3859" width="58.44140625" style="3" customWidth="1"/>
    <col min="3860" max="3860" width="58.6640625" style="3" customWidth="1"/>
    <col min="3861" max="3861" width="54.6640625" style="3" customWidth="1"/>
    <col min="3862" max="3862" width="59.33203125" style="3" customWidth="1"/>
    <col min="3863" max="3863" width="58.6640625" style="3" customWidth="1"/>
    <col min="3864" max="3864" width="55" style="3" customWidth="1"/>
    <col min="3865" max="3865" width="38.88671875" style="3" customWidth="1"/>
    <col min="3866" max="3866" width="47.33203125" style="3" customWidth="1"/>
    <col min="3867" max="3867" width="47.44140625" style="3" customWidth="1"/>
    <col min="3868" max="3868" width="46.33203125" style="3" customWidth="1"/>
    <col min="3869" max="3869" width="42.6640625" style="3" customWidth="1"/>
    <col min="3870" max="3870" width="50.5546875" style="3" customWidth="1"/>
    <col min="3871" max="3871" width="34.5546875" style="3" customWidth="1"/>
    <col min="3872" max="3872" width="9.109375" style="3"/>
    <col min="3873" max="3873" width="0" style="3" hidden="1" customWidth="1"/>
    <col min="3874" max="4099" width="9.109375" style="3"/>
    <col min="4100" max="4100" width="13.88671875" style="3" customWidth="1"/>
    <col min="4101" max="4101" width="13.109375" style="3" customWidth="1"/>
    <col min="4102" max="4102" width="22" style="3" customWidth="1"/>
    <col min="4103" max="4103" width="17.5546875" style="3" customWidth="1"/>
    <col min="4104" max="4104" width="31.44140625" style="3" customWidth="1"/>
    <col min="4105" max="4105" width="0.21875" style="3" customWidth="1"/>
    <col min="4106" max="4106" width="36.109375" style="3" customWidth="1"/>
    <col min="4107" max="4107" width="19.44140625" style="3" customWidth="1"/>
    <col min="4108" max="4108" width="41.5546875" style="3" customWidth="1"/>
    <col min="4109" max="4109" width="50.6640625" style="3" customWidth="1"/>
    <col min="4110" max="4110" width="51.33203125" style="3" customWidth="1"/>
    <col min="4111" max="4111" width="0" style="3" hidden="1" customWidth="1"/>
    <col min="4112" max="4112" width="39" style="3" customWidth="1"/>
    <col min="4113" max="4113" width="19.5546875" style="3" customWidth="1"/>
    <col min="4114" max="4114" width="23.44140625" style="3" customWidth="1"/>
    <col min="4115" max="4115" width="58.44140625" style="3" customWidth="1"/>
    <col min="4116" max="4116" width="58.6640625" style="3" customWidth="1"/>
    <col min="4117" max="4117" width="54.6640625" style="3" customWidth="1"/>
    <col min="4118" max="4118" width="59.33203125" style="3" customWidth="1"/>
    <col min="4119" max="4119" width="58.6640625" style="3" customWidth="1"/>
    <col min="4120" max="4120" width="55" style="3" customWidth="1"/>
    <col min="4121" max="4121" width="38.88671875" style="3" customWidth="1"/>
    <col min="4122" max="4122" width="47.33203125" style="3" customWidth="1"/>
    <col min="4123" max="4123" width="47.44140625" style="3" customWidth="1"/>
    <col min="4124" max="4124" width="46.33203125" style="3" customWidth="1"/>
    <col min="4125" max="4125" width="42.6640625" style="3" customWidth="1"/>
    <col min="4126" max="4126" width="50.5546875" style="3" customWidth="1"/>
    <col min="4127" max="4127" width="34.5546875" style="3" customWidth="1"/>
    <col min="4128" max="4128" width="9.109375" style="3"/>
    <col min="4129" max="4129" width="0" style="3" hidden="1" customWidth="1"/>
    <col min="4130" max="4355" width="9.109375" style="3"/>
    <col min="4356" max="4356" width="13.88671875" style="3" customWidth="1"/>
    <col min="4357" max="4357" width="13.109375" style="3" customWidth="1"/>
    <col min="4358" max="4358" width="22" style="3" customWidth="1"/>
    <col min="4359" max="4359" width="17.5546875" style="3" customWidth="1"/>
    <col min="4360" max="4360" width="31.44140625" style="3" customWidth="1"/>
    <col min="4361" max="4361" width="0.21875" style="3" customWidth="1"/>
    <col min="4362" max="4362" width="36.109375" style="3" customWidth="1"/>
    <col min="4363" max="4363" width="19.44140625" style="3" customWidth="1"/>
    <col min="4364" max="4364" width="41.5546875" style="3" customWidth="1"/>
    <col min="4365" max="4365" width="50.6640625" style="3" customWidth="1"/>
    <col min="4366" max="4366" width="51.33203125" style="3" customWidth="1"/>
    <col min="4367" max="4367" width="0" style="3" hidden="1" customWidth="1"/>
    <col min="4368" max="4368" width="39" style="3" customWidth="1"/>
    <col min="4369" max="4369" width="19.5546875" style="3" customWidth="1"/>
    <col min="4370" max="4370" width="23.44140625" style="3" customWidth="1"/>
    <col min="4371" max="4371" width="58.44140625" style="3" customWidth="1"/>
    <col min="4372" max="4372" width="58.6640625" style="3" customWidth="1"/>
    <col min="4373" max="4373" width="54.6640625" style="3" customWidth="1"/>
    <col min="4374" max="4374" width="59.33203125" style="3" customWidth="1"/>
    <col min="4375" max="4375" width="58.6640625" style="3" customWidth="1"/>
    <col min="4376" max="4376" width="55" style="3" customWidth="1"/>
    <col min="4377" max="4377" width="38.88671875" style="3" customWidth="1"/>
    <col min="4378" max="4378" width="47.33203125" style="3" customWidth="1"/>
    <col min="4379" max="4379" width="47.44140625" style="3" customWidth="1"/>
    <col min="4380" max="4380" width="46.33203125" style="3" customWidth="1"/>
    <col min="4381" max="4381" width="42.6640625" style="3" customWidth="1"/>
    <col min="4382" max="4382" width="50.5546875" style="3" customWidth="1"/>
    <col min="4383" max="4383" width="34.5546875" style="3" customWidth="1"/>
    <col min="4384" max="4384" width="9.109375" style="3"/>
    <col min="4385" max="4385" width="0" style="3" hidden="1" customWidth="1"/>
    <col min="4386" max="4611" width="9.109375" style="3"/>
    <col min="4612" max="4612" width="13.88671875" style="3" customWidth="1"/>
    <col min="4613" max="4613" width="13.109375" style="3" customWidth="1"/>
    <col min="4614" max="4614" width="22" style="3" customWidth="1"/>
    <col min="4615" max="4615" width="17.5546875" style="3" customWidth="1"/>
    <col min="4616" max="4616" width="31.44140625" style="3" customWidth="1"/>
    <col min="4617" max="4617" width="0.21875" style="3" customWidth="1"/>
    <col min="4618" max="4618" width="36.109375" style="3" customWidth="1"/>
    <col min="4619" max="4619" width="19.44140625" style="3" customWidth="1"/>
    <col min="4620" max="4620" width="41.5546875" style="3" customWidth="1"/>
    <col min="4621" max="4621" width="50.6640625" style="3" customWidth="1"/>
    <col min="4622" max="4622" width="51.33203125" style="3" customWidth="1"/>
    <col min="4623" max="4623" width="0" style="3" hidden="1" customWidth="1"/>
    <col min="4624" max="4624" width="39" style="3" customWidth="1"/>
    <col min="4625" max="4625" width="19.5546875" style="3" customWidth="1"/>
    <col min="4626" max="4626" width="23.44140625" style="3" customWidth="1"/>
    <col min="4627" max="4627" width="58.44140625" style="3" customWidth="1"/>
    <col min="4628" max="4628" width="58.6640625" style="3" customWidth="1"/>
    <col min="4629" max="4629" width="54.6640625" style="3" customWidth="1"/>
    <col min="4630" max="4630" width="59.33203125" style="3" customWidth="1"/>
    <col min="4631" max="4631" width="58.6640625" style="3" customWidth="1"/>
    <col min="4632" max="4632" width="55" style="3" customWidth="1"/>
    <col min="4633" max="4633" width="38.88671875" style="3" customWidth="1"/>
    <col min="4634" max="4634" width="47.33203125" style="3" customWidth="1"/>
    <col min="4635" max="4635" width="47.44140625" style="3" customWidth="1"/>
    <col min="4636" max="4636" width="46.33203125" style="3" customWidth="1"/>
    <col min="4637" max="4637" width="42.6640625" style="3" customWidth="1"/>
    <col min="4638" max="4638" width="50.5546875" style="3" customWidth="1"/>
    <col min="4639" max="4639" width="34.5546875" style="3" customWidth="1"/>
    <col min="4640" max="4640" width="9.109375" style="3"/>
    <col min="4641" max="4641" width="0" style="3" hidden="1" customWidth="1"/>
    <col min="4642" max="4867" width="9.109375" style="3"/>
    <col min="4868" max="4868" width="13.88671875" style="3" customWidth="1"/>
    <col min="4869" max="4869" width="13.109375" style="3" customWidth="1"/>
    <col min="4870" max="4870" width="22" style="3" customWidth="1"/>
    <col min="4871" max="4871" width="17.5546875" style="3" customWidth="1"/>
    <col min="4872" max="4872" width="31.44140625" style="3" customWidth="1"/>
    <col min="4873" max="4873" width="0.21875" style="3" customWidth="1"/>
    <col min="4874" max="4874" width="36.109375" style="3" customWidth="1"/>
    <col min="4875" max="4875" width="19.44140625" style="3" customWidth="1"/>
    <col min="4876" max="4876" width="41.5546875" style="3" customWidth="1"/>
    <col min="4877" max="4877" width="50.6640625" style="3" customWidth="1"/>
    <col min="4878" max="4878" width="51.33203125" style="3" customWidth="1"/>
    <col min="4879" max="4879" width="0" style="3" hidden="1" customWidth="1"/>
    <col min="4880" max="4880" width="39" style="3" customWidth="1"/>
    <col min="4881" max="4881" width="19.5546875" style="3" customWidth="1"/>
    <col min="4882" max="4882" width="23.44140625" style="3" customWidth="1"/>
    <col min="4883" max="4883" width="58.44140625" style="3" customWidth="1"/>
    <col min="4884" max="4884" width="58.6640625" style="3" customWidth="1"/>
    <col min="4885" max="4885" width="54.6640625" style="3" customWidth="1"/>
    <col min="4886" max="4886" width="59.33203125" style="3" customWidth="1"/>
    <col min="4887" max="4887" width="58.6640625" style="3" customWidth="1"/>
    <col min="4888" max="4888" width="55" style="3" customWidth="1"/>
    <col min="4889" max="4889" width="38.88671875" style="3" customWidth="1"/>
    <col min="4890" max="4890" width="47.33203125" style="3" customWidth="1"/>
    <col min="4891" max="4891" width="47.44140625" style="3" customWidth="1"/>
    <col min="4892" max="4892" width="46.33203125" style="3" customWidth="1"/>
    <col min="4893" max="4893" width="42.6640625" style="3" customWidth="1"/>
    <col min="4894" max="4894" width="50.5546875" style="3" customWidth="1"/>
    <col min="4895" max="4895" width="34.5546875" style="3" customWidth="1"/>
    <col min="4896" max="4896" width="9.109375" style="3"/>
    <col min="4897" max="4897" width="0" style="3" hidden="1" customWidth="1"/>
    <col min="4898" max="5123" width="9.109375" style="3"/>
    <col min="5124" max="5124" width="13.88671875" style="3" customWidth="1"/>
    <col min="5125" max="5125" width="13.109375" style="3" customWidth="1"/>
    <col min="5126" max="5126" width="22" style="3" customWidth="1"/>
    <col min="5127" max="5127" width="17.5546875" style="3" customWidth="1"/>
    <col min="5128" max="5128" width="31.44140625" style="3" customWidth="1"/>
    <col min="5129" max="5129" width="0.21875" style="3" customWidth="1"/>
    <col min="5130" max="5130" width="36.109375" style="3" customWidth="1"/>
    <col min="5131" max="5131" width="19.44140625" style="3" customWidth="1"/>
    <col min="5132" max="5132" width="41.5546875" style="3" customWidth="1"/>
    <col min="5133" max="5133" width="50.6640625" style="3" customWidth="1"/>
    <col min="5134" max="5134" width="51.33203125" style="3" customWidth="1"/>
    <col min="5135" max="5135" width="0" style="3" hidden="1" customWidth="1"/>
    <col min="5136" max="5136" width="39" style="3" customWidth="1"/>
    <col min="5137" max="5137" width="19.5546875" style="3" customWidth="1"/>
    <col min="5138" max="5138" width="23.44140625" style="3" customWidth="1"/>
    <col min="5139" max="5139" width="58.44140625" style="3" customWidth="1"/>
    <col min="5140" max="5140" width="58.6640625" style="3" customWidth="1"/>
    <col min="5141" max="5141" width="54.6640625" style="3" customWidth="1"/>
    <col min="5142" max="5142" width="59.33203125" style="3" customWidth="1"/>
    <col min="5143" max="5143" width="58.6640625" style="3" customWidth="1"/>
    <col min="5144" max="5144" width="55" style="3" customWidth="1"/>
    <col min="5145" max="5145" width="38.88671875" style="3" customWidth="1"/>
    <col min="5146" max="5146" width="47.33203125" style="3" customWidth="1"/>
    <col min="5147" max="5147" width="47.44140625" style="3" customWidth="1"/>
    <col min="5148" max="5148" width="46.33203125" style="3" customWidth="1"/>
    <col min="5149" max="5149" width="42.6640625" style="3" customWidth="1"/>
    <col min="5150" max="5150" width="50.5546875" style="3" customWidth="1"/>
    <col min="5151" max="5151" width="34.5546875" style="3" customWidth="1"/>
    <col min="5152" max="5152" width="9.109375" style="3"/>
    <col min="5153" max="5153" width="0" style="3" hidden="1" customWidth="1"/>
    <col min="5154" max="5379" width="9.109375" style="3"/>
    <col min="5380" max="5380" width="13.88671875" style="3" customWidth="1"/>
    <col min="5381" max="5381" width="13.109375" style="3" customWidth="1"/>
    <col min="5382" max="5382" width="22" style="3" customWidth="1"/>
    <col min="5383" max="5383" width="17.5546875" style="3" customWidth="1"/>
    <col min="5384" max="5384" width="31.44140625" style="3" customWidth="1"/>
    <col min="5385" max="5385" width="0.21875" style="3" customWidth="1"/>
    <col min="5386" max="5386" width="36.109375" style="3" customWidth="1"/>
    <col min="5387" max="5387" width="19.44140625" style="3" customWidth="1"/>
    <col min="5388" max="5388" width="41.5546875" style="3" customWidth="1"/>
    <col min="5389" max="5389" width="50.6640625" style="3" customWidth="1"/>
    <col min="5390" max="5390" width="51.33203125" style="3" customWidth="1"/>
    <col min="5391" max="5391" width="0" style="3" hidden="1" customWidth="1"/>
    <col min="5392" max="5392" width="39" style="3" customWidth="1"/>
    <col min="5393" max="5393" width="19.5546875" style="3" customWidth="1"/>
    <col min="5394" max="5394" width="23.44140625" style="3" customWidth="1"/>
    <col min="5395" max="5395" width="58.44140625" style="3" customWidth="1"/>
    <col min="5396" max="5396" width="58.6640625" style="3" customWidth="1"/>
    <col min="5397" max="5397" width="54.6640625" style="3" customWidth="1"/>
    <col min="5398" max="5398" width="59.33203125" style="3" customWidth="1"/>
    <col min="5399" max="5399" width="58.6640625" style="3" customWidth="1"/>
    <col min="5400" max="5400" width="55" style="3" customWidth="1"/>
    <col min="5401" max="5401" width="38.88671875" style="3" customWidth="1"/>
    <col min="5402" max="5402" width="47.33203125" style="3" customWidth="1"/>
    <col min="5403" max="5403" width="47.44140625" style="3" customWidth="1"/>
    <col min="5404" max="5404" width="46.33203125" style="3" customWidth="1"/>
    <col min="5405" max="5405" width="42.6640625" style="3" customWidth="1"/>
    <col min="5406" max="5406" width="50.5546875" style="3" customWidth="1"/>
    <col min="5407" max="5407" width="34.5546875" style="3" customWidth="1"/>
    <col min="5408" max="5408" width="9.109375" style="3"/>
    <col min="5409" max="5409" width="0" style="3" hidden="1" customWidth="1"/>
    <col min="5410" max="5635" width="9.109375" style="3"/>
    <col min="5636" max="5636" width="13.88671875" style="3" customWidth="1"/>
    <col min="5637" max="5637" width="13.109375" style="3" customWidth="1"/>
    <col min="5638" max="5638" width="22" style="3" customWidth="1"/>
    <col min="5639" max="5639" width="17.5546875" style="3" customWidth="1"/>
    <col min="5640" max="5640" width="31.44140625" style="3" customWidth="1"/>
    <col min="5641" max="5641" width="0.21875" style="3" customWidth="1"/>
    <col min="5642" max="5642" width="36.109375" style="3" customWidth="1"/>
    <col min="5643" max="5643" width="19.44140625" style="3" customWidth="1"/>
    <col min="5644" max="5644" width="41.5546875" style="3" customWidth="1"/>
    <col min="5645" max="5645" width="50.6640625" style="3" customWidth="1"/>
    <col min="5646" max="5646" width="51.33203125" style="3" customWidth="1"/>
    <col min="5647" max="5647" width="0" style="3" hidden="1" customWidth="1"/>
    <col min="5648" max="5648" width="39" style="3" customWidth="1"/>
    <col min="5649" max="5649" width="19.5546875" style="3" customWidth="1"/>
    <col min="5650" max="5650" width="23.44140625" style="3" customWidth="1"/>
    <col min="5651" max="5651" width="58.44140625" style="3" customWidth="1"/>
    <col min="5652" max="5652" width="58.6640625" style="3" customWidth="1"/>
    <col min="5653" max="5653" width="54.6640625" style="3" customWidth="1"/>
    <col min="5654" max="5654" width="59.33203125" style="3" customWidth="1"/>
    <col min="5655" max="5655" width="58.6640625" style="3" customWidth="1"/>
    <col min="5656" max="5656" width="55" style="3" customWidth="1"/>
    <col min="5657" max="5657" width="38.88671875" style="3" customWidth="1"/>
    <col min="5658" max="5658" width="47.33203125" style="3" customWidth="1"/>
    <col min="5659" max="5659" width="47.44140625" style="3" customWidth="1"/>
    <col min="5660" max="5660" width="46.33203125" style="3" customWidth="1"/>
    <col min="5661" max="5661" width="42.6640625" style="3" customWidth="1"/>
    <col min="5662" max="5662" width="50.5546875" style="3" customWidth="1"/>
    <col min="5663" max="5663" width="34.5546875" style="3" customWidth="1"/>
    <col min="5664" max="5664" width="9.109375" style="3"/>
    <col min="5665" max="5665" width="0" style="3" hidden="1" customWidth="1"/>
    <col min="5666" max="5891" width="9.109375" style="3"/>
    <col min="5892" max="5892" width="13.88671875" style="3" customWidth="1"/>
    <col min="5893" max="5893" width="13.109375" style="3" customWidth="1"/>
    <col min="5894" max="5894" width="22" style="3" customWidth="1"/>
    <col min="5895" max="5895" width="17.5546875" style="3" customWidth="1"/>
    <col min="5896" max="5896" width="31.44140625" style="3" customWidth="1"/>
    <col min="5897" max="5897" width="0.21875" style="3" customWidth="1"/>
    <col min="5898" max="5898" width="36.109375" style="3" customWidth="1"/>
    <col min="5899" max="5899" width="19.44140625" style="3" customWidth="1"/>
    <col min="5900" max="5900" width="41.5546875" style="3" customWidth="1"/>
    <col min="5901" max="5901" width="50.6640625" style="3" customWidth="1"/>
    <col min="5902" max="5902" width="51.33203125" style="3" customWidth="1"/>
    <col min="5903" max="5903" width="0" style="3" hidden="1" customWidth="1"/>
    <col min="5904" max="5904" width="39" style="3" customWidth="1"/>
    <col min="5905" max="5905" width="19.5546875" style="3" customWidth="1"/>
    <col min="5906" max="5906" width="23.44140625" style="3" customWidth="1"/>
    <col min="5907" max="5907" width="58.44140625" style="3" customWidth="1"/>
    <col min="5908" max="5908" width="58.6640625" style="3" customWidth="1"/>
    <col min="5909" max="5909" width="54.6640625" style="3" customWidth="1"/>
    <col min="5910" max="5910" width="59.33203125" style="3" customWidth="1"/>
    <col min="5911" max="5911" width="58.6640625" style="3" customWidth="1"/>
    <col min="5912" max="5912" width="55" style="3" customWidth="1"/>
    <col min="5913" max="5913" width="38.88671875" style="3" customWidth="1"/>
    <col min="5914" max="5914" width="47.33203125" style="3" customWidth="1"/>
    <col min="5915" max="5915" width="47.44140625" style="3" customWidth="1"/>
    <col min="5916" max="5916" width="46.33203125" style="3" customWidth="1"/>
    <col min="5917" max="5917" width="42.6640625" style="3" customWidth="1"/>
    <col min="5918" max="5918" width="50.5546875" style="3" customWidth="1"/>
    <col min="5919" max="5919" width="34.5546875" style="3" customWidth="1"/>
    <col min="5920" max="5920" width="9.109375" style="3"/>
    <col min="5921" max="5921" width="0" style="3" hidden="1" customWidth="1"/>
    <col min="5922" max="6147" width="9.109375" style="3"/>
    <col min="6148" max="6148" width="13.88671875" style="3" customWidth="1"/>
    <col min="6149" max="6149" width="13.109375" style="3" customWidth="1"/>
    <col min="6150" max="6150" width="22" style="3" customWidth="1"/>
    <col min="6151" max="6151" width="17.5546875" style="3" customWidth="1"/>
    <col min="6152" max="6152" width="31.44140625" style="3" customWidth="1"/>
    <col min="6153" max="6153" width="0.21875" style="3" customWidth="1"/>
    <col min="6154" max="6154" width="36.109375" style="3" customWidth="1"/>
    <col min="6155" max="6155" width="19.44140625" style="3" customWidth="1"/>
    <col min="6156" max="6156" width="41.5546875" style="3" customWidth="1"/>
    <col min="6157" max="6157" width="50.6640625" style="3" customWidth="1"/>
    <col min="6158" max="6158" width="51.33203125" style="3" customWidth="1"/>
    <col min="6159" max="6159" width="0" style="3" hidden="1" customWidth="1"/>
    <col min="6160" max="6160" width="39" style="3" customWidth="1"/>
    <col min="6161" max="6161" width="19.5546875" style="3" customWidth="1"/>
    <col min="6162" max="6162" width="23.44140625" style="3" customWidth="1"/>
    <col min="6163" max="6163" width="58.44140625" style="3" customWidth="1"/>
    <col min="6164" max="6164" width="58.6640625" style="3" customWidth="1"/>
    <col min="6165" max="6165" width="54.6640625" style="3" customWidth="1"/>
    <col min="6166" max="6166" width="59.33203125" style="3" customWidth="1"/>
    <col min="6167" max="6167" width="58.6640625" style="3" customWidth="1"/>
    <col min="6168" max="6168" width="55" style="3" customWidth="1"/>
    <col min="6169" max="6169" width="38.88671875" style="3" customWidth="1"/>
    <col min="6170" max="6170" width="47.33203125" style="3" customWidth="1"/>
    <col min="6171" max="6171" width="47.44140625" style="3" customWidth="1"/>
    <col min="6172" max="6172" width="46.33203125" style="3" customWidth="1"/>
    <col min="6173" max="6173" width="42.6640625" style="3" customWidth="1"/>
    <col min="6174" max="6174" width="50.5546875" style="3" customWidth="1"/>
    <col min="6175" max="6175" width="34.5546875" style="3" customWidth="1"/>
    <col min="6176" max="6176" width="9.109375" style="3"/>
    <col min="6177" max="6177" width="0" style="3" hidden="1" customWidth="1"/>
    <col min="6178" max="6403" width="9.109375" style="3"/>
    <col min="6404" max="6404" width="13.88671875" style="3" customWidth="1"/>
    <col min="6405" max="6405" width="13.109375" style="3" customWidth="1"/>
    <col min="6406" max="6406" width="22" style="3" customWidth="1"/>
    <col min="6407" max="6407" width="17.5546875" style="3" customWidth="1"/>
    <col min="6408" max="6408" width="31.44140625" style="3" customWidth="1"/>
    <col min="6409" max="6409" width="0.21875" style="3" customWidth="1"/>
    <col min="6410" max="6410" width="36.109375" style="3" customWidth="1"/>
    <col min="6411" max="6411" width="19.44140625" style="3" customWidth="1"/>
    <col min="6412" max="6412" width="41.5546875" style="3" customWidth="1"/>
    <col min="6413" max="6413" width="50.6640625" style="3" customWidth="1"/>
    <col min="6414" max="6414" width="51.33203125" style="3" customWidth="1"/>
    <col min="6415" max="6415" width="0" style="3" hidden="1" customWidth="1"/>
    <col min="6416" max="6416" width="39" style="3" customWidth="1"/>
    <col min="6417" max="6417" width="19.5546875" style="3" customWidth="1"/>
    <col min="6418" max="6418" width="23.44140625" style="3" customWidth="1"/>
    <col min="6419" max="6419" width="58.44140625" style="3" customWidth="1"/>
    <col min="6420" max="6420" width="58.6640625" style="3" customWidth="1"/>
    <col min="6421" max="6421" width="54.6640625" style="3" customWidth="1"/>
    <col min="6422" max="6422" width="59.33203125" style="3" customWidth="1"/>
    <col min="6423" max="6423" width="58.6640625" style="3" customWidth="1"/>
    <col min="6424" max="6424" width="55" style="3" customWidth="1"/>
    <col min="6425" max="6425" width="38.88671875" style="3" customWidth="1"/>
    <col min="6426" max="6426" width="47.33203125" style="3" customWidth="1"/>
    <col min="6427" max="6427" width="47.44140625" style="3" customWidth="1"/>
    <col min="6428" max="6428" width="46.33203125" style="3" customWidth="1"/>
    <col min="6429" max="6429" width="42.6640625" style="3" customWidth="1"/>
    <col min="6430" max="6430" width="50.5546875" style="3" customWidth="1"/>
    <col min="6431" max="6431" width="34.5546875" style="3" customWidth="1"/>
    <col min="6432" max="6432" width="9.109375" style="3"/>
    <col min="6433" max="6433" width="0" style="3" hidden="1" customWidth="1"/>
    <col min="6434" max="6659" width="9.109375" style="3"/>
    <col min="6660" max="6660" width="13.88671875" style="3" customWidth="1"/>
    <col min="6661" max="6661" width="13.109375" style="3" customWidth="1"/>
    <col min="6662" max="6662" width="22" style="3" customWidth="1"/>
    <col min="6663" max="6663" width="17.5546875" style="3" customWidth="1"/>
    <col min="6664" max="6664" width="31.44140625" style="3" customWidth="1"/>
    <col min="6665" max="6665" width="0.21875" style="3" customWidth="1"/>
    <col min="6666" max="6666" width="36.109375" style="3" customWidth="1"/>
    <col min="6667" max="6667" width="19.44140625" style="3" customWidth="1"/>
    <col min="6668" max="6668" width="41.5546875" style="3" customWidth="1"/>
    <col min="6669" max="6669" width="50.6640625" style="3" customWidth="1"/>
    <col min="6670" max="6670" width="51.33203125" style="3" customWidth="1"/>
    <col min="6671" max="6671" width="0" style="3" hidden="1" customWidth="1"/>
    <col min="6672" max="6672" width="39" style="3" customWidth="1"/>
    <col min="6673" max="6673" width="19.5546875" style="3" customWidth="1"/>
    <col min="6674" max="6674" width="23.44140625" style="3" customWidth="1"/>
    <col min="6675" max="6675" width="58.44140625" style="3" customWidth="1"/>
    <col min="6676" max="6676" width="58.6640625" style="3" customWidth="1"/>
    <col min="6677" max="6677" width="54.6640625" style="3" customWidth="1"/>
    <col min="6678" max="6678" width="59.33203125" style="3" customWidth="1"/>
    <col min="6679" max="6679" width="58.6640625" style="3" customWidth="1"/>
    <col min="6680" max="6680" width="55" style="3" customWidth="1"/>
    <col min="6681" max="6681" width="38.88671875" style="3" customWidth="1"/>
    <col min="6682" max="6682" width="47.33203125" style="3" customWidth="1"/>
    <col min="6683" max="6683" width="47.44140625" style="3" customWidth="1"/>
    <col min="6684" max="6684" width="46.33203125" style="3" customWidth="1"/>
    <col min="6685" max="6685" width="42.6640625" style="3" customWidth="1"/>
    <col min="6686" max="6686" width="50.5546875" style="3" customWidth="1"/>
    <col min="6687" max="6687" width="34.5546875" style="3" customWidth="1"/>
    <col min="6688" max="6688" width="9.109375" style="3"/>
    <col min="6689" max="6689" width="0" style="3" hidden="1" customWidth="1"/>
    <col min="6690" max="6915" width="9.109375" style="3"/>
    <col min="6916" max="6916" width="13.88671875" style="3" customWidth="1"/>
    <col min="6917" max="6917" width="13.109375" style="3" customWidth="1"/>
    <col min="6918" max="6918" width="22" style="3" customWidth="1"/>
    <col min="6919" max="6919" width="17.5546875" style="3" customWidth="1"/>
    <col min="6920" max="6920" width="31.44140625" style="3" customWidth="1"/>
    <col min="6921" max="6921" width="0.21875" style="3" customWidth="1"/>
    <col min="6922" max="6922" width="36.109375" style="3" customWidth="1"/>
    <col min="6923" max="6923" width="19.44140625" style="3" customWidth="1"/>
    <col min="6924" max="6924" width="41.5546875" style="3" customWidth="1"/>
    <col min="6925" max="6925" width="50.6640625" style="3" customWidth="1"/>
    <col min="6926" max="6926" width="51.33203125" style="3" customWidth="1"/>
    <col min="6927" max="6927" width="0" style="3" hidden="1" customWidth="1"/>
    <col min="6928" max="6928" width="39" style="3" customWidth="1"/>
    <col min="6929" max="6929" width="19.5546875" style="3" customWidth="1"/>
    <col min="6930" max="6930" width="23.44140625" style="3" customWidth="1"/>
    <col min="6931" max="6931" width="58.44140625" style="3" customWidth="1"/>
    <col min="6932" max="6932" width="58.6640625" style="3" customWidth="1"/>
    <col min="6933" max="6933" width="54.6640625" style="3" customWidth="1"/>
    <col min="6934" max="6934" width="59.33203125" style="3" customWidth="1"/>
    <col min="6935" max="6935" width="58.6640625" style="3" customWidth="1"/>
    <col min="6936" max="6936" width="55" style="3" customWidth="1"/>
    <col min="6937" max="6937" width="38.88671875" style="3" customWidth="1"/>
    <col min="6938" max="6938" width="47.33203125" style="3" customWidth="1"/>
    <col min="6939" max="6939" width="47.44140625" style="3" customWidth="1"/>
    <col min="6940" max="6940" width="46.33203125" style="3" customWidth="1"/>
    <col min="6941" max="6941" width="42.6640625" style="3" customWidth="1"/>
    <col min="6942" max="6942" width="50.5546875" style="3" customWidth="1"/>
    <col min="6943" max="6943" width="34.5546875" style="3" customWidth="1"/>
    <col min="6944" max="6944" width="9.109375" style="3"/>
    <col min="6945" max="6945" width="0" style="3" hidden="1" customWidth="1"/>
    <col min="6946" max="7171" width="9.109375" style="3"/>
    <col min="7172" max="7172" width="13.88671875" style="3" customWidth="1"/>
    <col min="7173" max="7173" width="13.109375" style="3" customWidth="1"/>
    <col min="7174" max="7174" width="22" style="3" customWidth="1"/>
    <col min="7175" max="7175" width="17.5546875" style="3" customWidth="1"/>
    <col min="7176" max="7176" width="31.44140625" style="3" customWidth="1"/>
    <col min="7177" max="7177" width="0.21875" style="3" customWidth="1"/>
    <col min="7178" max="7178" width="36.109375" style="3" customWidth="1"/>
    <col min="7179" max="7179" width="19.44140625" style="3" customWidth="1"/>
    <col min="7180" max="7180" width="41.5546875" style="3" customWidth="1"/>
    <col min="7181" max="7181" width="50.6640625" style="3" customWidth="1"/>
    <col min="7182" max="7182" width="51.33203125" style="3" customWidth="1"/>
    <col min="7183" max="7183" width="0" style="3" hidden="1" customWidth="1"/>
    <col min="7184" max="7184" width="39" style="3" customWidth="1"/>
    <col min="7185" max="7185" width="19.5546875" style="3" customWidth="1"/>
    <col min="7186" max="7186" width="23.44140625" style="3" customWidth="1"/>
    <col min="7187" max="7187" width="58.44140625" style="3" customWidth="1"/>
    <col min="7188" max="7188" width="58.6640625" style="3" customWidth="1"/>
    <col min="7189" max="7189" width="54.6640625" style="3" customWidth="1"/>
    <col min="7190" max="7190" width="59.33203125" style="3" customWidth="1"/>
    <col min="7191" max="7191" width="58.6640625" style="3" customWidth="1"/>
    <col min="7192" max="7192" width="55" style="3" customWidth="1"/>
    <col min="7193" max="7193" width="38.88671875" style="3" customWidth="1"/>
    <col min="7194" max="7194" width="47.33203125" style="3" customWidth="1"/>
    <col min="7195" max="7195" width="47.44140625" style="3" customWidth="1"/>
    <col min="7196" max="7196" width="46.33203125" style="3" customWidth="1"/>
    <col min="7197" max="7197" width="42.6640625" style="3" customWidth="1"/>
    <col min="7198" max="7198" width="50.5546875" style="3" customWidth="1"/>
    <col min="7199" max="7199" width="34.5546875" style="3" customWidth="1"/>
    <col min="7200" max="7200" width="9.109375" style="3"/>
    <col min="7201" max="7201" width="0" style="3" hidden="1" customWidth="1"/>
    <col min="7202" max="7427" width="9.109375" style="3"/>
    <col min="7428" max="7428" width="13.88671875" style="3" customWidth="1"/>
    <col min="7429" max="7429" width="13.109375" style="3" customWidth="1"/>
    <col min="7430" max="7430" width="22" style="3" customWidth="1"/>
    <col min="7431" max="7431" width="17.5546875" style="3" customWidth="1"/>
    <col min="7432" max="7432" width="31.44140625" style="3" customWidth="1"/>
    <col min="7433" max="7433" width="0.21875" style="3" customWidth="1"/>
    <col min="7434" max="7434" width="36.109375" style="3" customWidth="1"/>
    <col min="7435" max="7435" width="19.44140625" style="3" customWidth="1"/>
    <col min="7436" max="7436" width="41.5546875" style="3" customWidth="1"/>
    <col min="7437" max="7437" width="50.6640625" style="3" customWidth="1"/>
    <col min="7438" max="7438" width="51.33203125" style="3" customWidth="1"/>
    <col min="7439" max="7439" width="0" style="3" hidden="1" customWidth="1"/>
    <col min="7440" max="7440" width="39" style="3" customWidth="1"/>
    <col min="7441" max="7441" width="19.5546875" style="3" customWidth="1"/>
    <col min="7442" max="7442" width="23.44140625" style="3" customWidth="1"/>
    <col min="7443" max="7443" width="58.44140625" style="3" customWidth="1"/>
    <col min="7444" max="7444" width="58.6640625" style="3" customWidth="1"/>
    <col min="7445" max="7445" width="54.6640625" style="3" customWidth="1"/>
    <col min="7446" max="7446" width="59.33203125" style="3" customWidth="1"/>
    <col min="7447" max="7447" width="58.6640625" style="3" customWidth="1"/>
    <col min="7448" max="7448" width="55" style="3" customWidth="1"/>
    <col min="7449" max="7449" width="38.88671875" style="3" customWidth="1"/>
    <col min="7450" max="7450" width="47.33203125" style="3" customWidth="1"/>
    <col min="7451" max="7451" width="47.44140625" style="3" customWidth="1"/>
    <col min="7452" max="7452" width="46.33203125" style="3" customWidth="1"/>
    <col min="7453" max="7453" width="42.6640625" style="3" customWidth="1"/>
    <col min="7454" max="7454" width="50.5546875" style="3" customWidth="1"/>
    <col min="7455" max="7455" width="34.5546875" style="3" customWidth="1"/>
    <col min="7456" max="7456" width="9.109375" style="3"/>
    <col min="7457" max="7457" width="0" style="3" hidden="1" customWidth="1"/>
    <col min="7458" max="7683" width="9.109375" style="3"/>
    <col min="7684" max="7684" width="13.88671875" style="3" customWidth="1"/>
    <col min="7685" max="7685" width="13.109375" style="3" customWidth="1"/>
    <col min="7686" max="7686" width="22" style="3" customWidth="1"/>
    <col min="7687" max="7687" width="17.5546875" style="3" customWidth="1"/>
    <col min="7688" max="7688" width="31.44140625" style="3" customWidth="1"/>
    <col min="7689" max="7689" width="0.21875" style="3" customWidth="1"/>
    <col min="7690" max="7690" width="36.109375" style="3" customWidth="1"/>
    <col min="7691" max="7691" width="19.44140625" style="3" customWidth="1"/>
    <col min="7692" max="7692" width="41.5546875" style="3" customWidth="1"/>
    <col min="7693" max="7693" width="50.6640625" style="3" customWidth="1"/>
    <col min="7694" max="7694" width="51.33203125" style="3" customWidth="1"/>
    <col min="7695" max="7695" width="0" style="3" hidden="1" customWidth="1"/>
    <col min="7696" max="7696" width="39" style="3" customWidth="1"/>
    <col min="7697" max="7697" width="19.5546875" style="3" customWidth="1"/>
    <col min="7698" max="7698" width="23.44140625" style="3" customWidth="1"/>
    <col min="7699" max="7699" width="58.44140625" style="3" customWidth="1"/>
    <col min="7700" max="7700" width="58.6640625" style="3" customWidth="1"/>
    <col min="7701" max="7701" width="54.6640625" style="3" customWidth="1"/>
    <col min="7702" max="7702" width="59.33203125" style="3" customWidth="1"/>
    <col min="7703" max="7703" width="58.6640625" style="3" customWidth="1"/>
    <col min="7704" max="7704" width="55" style="3" customWidth="1"/>
    <col min="7705" max="7705" width="38.88671875" style="3" customWidth="1"/>
    <col min="7706" max="7706" width="47.33203125" style="3" customWidth="1"/>
    <col min="7707" max="7707" width="47.44140625" style="3" customWidth="1"/>
    <col min="7708" max="7708" width="46.33203125" style="3" customWidth="1"/>
    <col min="7709" max="7709" width="42.6640625" style="3" customWidth="1"/>
    <col min="7710" max="7710" width="50.5546875" style="3" customWidth="1"/>
    <col min="7711" max="7711" width="34.5546875" style="3" customWidth="1"/>
    <col min="7712" max="7712" width="9.109375" style="3"/>
    <col min="7713" max="7713" width="0" style="3" hidden="1" customWidth="1"/>
    <col min="7714" max="7939" width="9.109375" style="3"/>
    <col min="7940" max="7940" width="13.88671875" style="3" customWidth="1"/>
    <col min="7941" max="7941" width="13.109375" style="3" customWidth="1"/>
    <col min="7942" max="7942" width="22" style="3" customWidth="1"/>
    <col min="7943" max="7943" width="17.5546875" style="3" customWidth="1"/>
    <col min="7944" max="7944" width="31.44140625" style="3" customWidth="1"/>
    <col min="7945" max="7945" width="0.21875" style="3" customWidth="1"/>
    <col min="7946" max="7946" width="36.109375" style="3" customWidth="1"/>
    <col min="7947" max="7947" width="19.44140625" style="3" customWidth="1"/>
    <col min="7948" max="7948" width="41.5546875" style="3" customWidth="1"/>
    <col min="7949" max="7949" width="50.6640625" style="3" customWidth="1"/>
    <col min="7950" max="7950" width="51.33203125" style="3" customWidth="1"/>
    <col min="7951" max="7951" width="0" style="3" hidden="1" customWidth="1"/>
    <col min="7952" max="7952" width="39" style="3" customWidth="1"/>
    <col min="7953" max="7953" width="19.5546875" style="3" customWidth="1"/>
    <col min="7954" max="7954" width="23.44140625" style="3" customWidth="1"/>
    <col min="7955" max="7955" width="58.44140625" style="3" customWidth="1"/>
    <col min="7956" max="7956" width="58.6640625" style="3" customWidth="1"/>
    <col min="7957" max="7957" width="54.6640625" style="3" customWidth="1"/>
    <col min="7958" max="7958" width="59.33203125" style="3" customWidth="1"/>
    <col min="7959" max="7959" width="58.6640625" style="3" customWidth="1"/>
    <col min="7960" max="7960" width="55" style="3" customWidth="1"/>
    <col min="7961" max="7961" width="38.88671875" style="3" customWidth="1"/>
    <col min="7962" max="7962" width="47.33203125" style="3" customWidth="1"/>
    <col min="7963" max="7963" width="47.44140625" style="3" customWidth="1"/>
    <col min="7964" max="7964" width="46.33203125" style="3" customWidth="1"/>
    <col min="7965" max="7965" width="42.6640625" style="3" customWidth="1"/>
    <col min="7966" max="7966" width="50.5546875" style="3" customWidth="1"/>
    <col min="7967" max="7967" width="34.5546875" style="3" customWidth="1"/>
    <col min="7968" max="7968" width="9.109375" style="3"/>
    <col min="7969" max="7969" width="0" style="3" hidden="1" customWidth="1"/>
    <col min="7970" max="8195" width="9.109375" style="3"/>
    <col min="8196" max="8196" width="13.88671875" style="3" customWidth="1"/>
    <col min="8197" max="8197" width="13.109375" style="3" customWidth="1"/>
    <col min="8198" max="8198" width="22" style="3" customWidth="1"/>
    <col min="8199" max="8199" width="17.5546875" style="3" customWidth="1"/>
    <col min="8200" max="8200" width="31.44140625" style="3" customWidth="1"/>
    <col min="8201" max="8201" width="0.21875" style="3" customWidth="1"/>
    <col min="8202" max="8202" width="36.109375" style="3" customWidth="1"/>
    <col min="8203" max="8203" width="19.44140625" style="3" customWidth="1"/>
    <col min="8204" max="8204" width="41.5546875" style="3" customWidth="1"/>
    <col min="8205" max="8205" width="50.6640625" style="3" customWidth="1"/>
    <col min="8206" max="8206" width="51.33203125" style="3" customWidth="1"/>
    <col min="8207" max="8207" width="0" style="3" hidden="1" customWidth="1"/>
    <col min="8208" max="8208" width="39" style="3" customWidth="1"/>
    <col min="8209" max="8209" width="19.5546875" style="3" customWidth="1"/>
    <col min="8210" max="8210" width="23.44140625" style="3" customWidth="1"/>
    <col min="8211" max="8211" width="58.44140625" style="3" customWidth="1"/>
    <col min="8212" max="8212" width="58.6640625" style="3" customWidth="1"/>
    <col min="8213" max="8213" width="54.6640625" style="3" customWidth="1"/>
    <col min="8214" max="8214" width="59.33203125" style="3" customWidth="1"/>
    <col min="8215" max="8215" width="58.6640625" style="3" customWidth="1"/>
    <col min="8216" max="8216" width="55" style="3" customWidth="1"/>
    <col min="8217" max="8217" width="38.88671875" style="3" customWidth="1"/>
    <col min="8218" max="8218" width="47.33203125" style="3" customWidth="1"/>
    <col min="8219" max="8219" width="47.44140625" style="3" customWidth="1"/>
    <col min="8220" max="8220" width="46.33203125" style="3" customWidth="1"/>
    <col min="8221" max="8221" width="42.6640625" style="3" customWidth="1"/>
    <col min="8222" max="8222" width="50.5546875" style="3" customWidth="1"/>
    <col min="8223" max="8223" width="34.5546875" style="3" customWidth="1"/>
    <col min="8224" max="8224" width="9.109375" style="3"/>
    <col min="8225" max="8225" width="0" style="3" hidden="1" customWidth="1"/>
    <col min="8226" max="8451" width="9.109375" style="3"/>
    <col min="8452" max="8452" width="13.88671875" style="3" customWidth="1"/>
    <col min="8453" max="8453" width="13.109375" style="3" customWidth="1"/>
    <col min="8454" max="8454" width="22" style="3" customWidth="1"/>
    <col min="8455" max="8455" width="17.5546875" style="3" customWidth="1"/>
    <col min="8456" max="8456" width="31.44140625" style="3" customWidth="1"/>
    <col min="8457" max="8457" width="0.21875" style="3" customWidth="1"/>
    <col min="8458" max="8458" width="36.109375" style="3" customWidth="1"/>
    <col min="8459" max="8459" width="19.44140625" style="3" customWidth="1"/>
    <col min="8460" max="8460" width="41.5546875" style="3" customWidth="1"/>
    <col min="8461" max="8461" width="50.6640625" style="3" customWidth="1"/>
    <col min="8462" max="8462" width="51.33203125" style="3" customWidth="1"/>
    <col min="8463" max="8463" width="0" style="3" hidden="1" customWidth="1"/>
    <col min="8464" max="8464" width="39" style="3" customWidth="1"/>
    <col min="8465" max="8465" width="19.5546875" style="3" customWidth="1"/>
    <col min="8466" max="8466" width="23.44140625" style="3" customWidth="1"/>
    <col min="8467" max="8467" width="58.44140625" style="3" customWidth="1"/>
    <col min="8468" max="8468" width="58.6640625" style="3" customWidth="1"/>
    <col min="8469" max="8469" width="54.6640625" style="3" customWidth="1"/>
    <col min="8470" max="8470" width="59.33203125" style="3" customWidth="1"/>
    <col min="8471" max="8471" width="58.6640625" style="3" customWidth="1"/>
    <col min="8472" max="8472" width="55" style="3" customWidth="1"/>
    <col min="8473" max="8473" width="38.88671875" style="3" customWidth="1"/>
    <col min="8474" max="8474" width="47.33203125" style="3" customWidth="1"/>
    <col min="8475" max="8475" width="47.44140625" style="3" customWidth="1"/>
    <col min="8476" max="8476" width="46.33203125" style="3" customWidth="1"/>
    <col min="8477" max="8477" width="42.6640625" style="3" customWidth="1"/>
    <col min="8478" max="8478" width="50.5546875" style="3" customWidth="1"/>
    <col min="8479" max="8479" width="34.5546875" style="3" customWidth="1"/>
    <col min="8480" max="8480" width="9.109375" style="3"/>
    <col min="8481" max="8481" width="0" style="3" hidden="1" customWidth="1"/>
    <col min="8482" max="8707" width="9.109375" style="3"/>
    <col min="8708" max="8708" width="13.88671875" style="3" customWidth="1"/>
    <col min="8709" max="8709" width="13.109375" style="3" customWidth="1"/>
    <col min="8710" max="8710" width="22" style="3" customWidth="1"/>
    <col min="8711" max="8711" width="17.5546875" style="3" customWidth="1"/>
    <col min="8712" max="8712" width="31.44140625" style="3" customWidth="1"/>
    <col min="8713" max="8713" width="0.21875" style="3" customWidth="1"/>
    <col min="8714" max="8714" width="36.109375" style="3" customWidth="1"/>
    <col min="8715" max="8715" width="19.44140625" style="3" customWidth="1"/>
    <col min="8716" max="8716" width="41.5546875" style="3" customWidth="1"/>
    <col min="8717" max="8717" width="50.6640625" style="3" customWidth="1"/>
    <col min="8718" max="8718" width="51.33203125" style="3" customWidth="1"/>
    <col min="8719" max="8719" width="0" style="3" hidden="1" customWidth="1"/>
    <col min="8720" max="8720" width="39" style="3" customWidth="1"/>
    <col min="8721" max="8721" width="19.5546875" style="3" customWidth="1"/>
    <col min="8722" max="8722" width="23.44140625" style="3" customWidth="1"/>
    <col min="8723" max="8723" width="58.44140625" style="3" customWidth="1"/>
    <col min="8724" max="8724" width="58.6640625" style="3" customWidth="1"/>
    <col min="8725" max="8725" width="54.6640625" style="3" customWidth="1"/>
    <col min="8726" max="8726" width="59.33203125" style="3" customWidth="1"/>
    <col min="8727" max="8727" width="58.6640625" style="3" customWidth="1"/>
    <col min="8728" max="8728" width="55" style="3" customWidth="1"/>
    <col min="8729" max="8729" width="38.88671875" style="3" customWidth="1"/>
    <col min="8730" max="8730" width="47.33203125" style="3" customWidth="1"/>
    <col min="8731" max="8731" width="47.44140625" style="3" customWidth="1"/>
    <col min="8732" max="8732" width="46.33203125" style="3" customWidth="1"/>
    <col min="8733" max="8733" width="42.6640625" style="3" customWidth="1"/>
    <col min="8734" max="8734" width="50.5546875" style="3" customWidth="1"/>
    <col min="8735" max="8735" width="34.5546875" style="3" customWidth="1"/>
    <col min="8736" max="8736" width="9.109375" style="3"/>
    <col min="8737" max="8737" width="0" style="3" hidden="1" customWidth="1"/>
    <col min="8738" max="8963" width="9.109375" style="3"/>
    <col min="8964" max="8964" width="13.88671875" style="3" customWidth="1"/>
    <col min="8965" max="8965" width="13.109375" style="3" customWidth="1"/>
    <col min="8966" max="8966" width="22" style="3" customWidth="1"/>
    <col min="8967" max="8967" width="17.5546875" style="3" customWidth="1"/>
    <col min="8968" max="8968" width="31.44140625" style="3" customWidth="1"/>
    <col min="8969" max="8969" width="0.21875" style="3" customWidth="1"/>
    <col min="8970" max="8970" width="36.109375" style="3" customWidth="1"/>
    <col min="8971" max="8971" width="19.44140625" style="3" customWidth="1"/>
    <col min="8972" max="8972" width="41.5546875" style="3" customWidth="1"/>
    <col min="8973" max="8973" width="50.6640625" style="3" customWidth="1"/>
    <col min="8974" max="8974" width="51.33203125" style="3" customWidth="1"/>
    <col min="8975" max="8975" width="0" style="3" hidden="1" customWidth="1"/>
    <col min="8976" max="8976" width="39" style="3" customWidth="1"/>
    <col min="8977" max="8977" width="19.5546875" style="3" customWidth="1"/>
    <col min="8978" max="8978" width="23.44140625" style="3" customWidth="1"/>
    <col min="8979" max="8979" width="58.44140625" style="3" customWidth="1"/>
    <col min="8980" max="8980" width="58.6640625" style="3" customWidth="1"/>
    <col min="8981" max="8981" width="54.6640625" style="3" customWidth="1"/>
    <col min="8982" max="8982" width="59.33203125" style="3" customWidth="1"/>
    <col min="8983" max="8983" width="58.6640625" style="3" customWidth="1"/>
    <col min="8984" max="8984" width="55" style="3" customWidth="1"/>
    <col min="8985" max="8985" width="38.88671875" style="3" customWidth="1"/>
    <col min="8986" max="8986" width="47.33203125" style="3" customWidth="1"/>
    <col min="8987" max="8987" width="47.44140625" style="3" customWidth="1"/>
    <col min="8988" max="8988" width="46.33203125" style="3" customWidth="1"/>
    <col min="8989" max="8989" width="42.6640625" style="3" customWidth="1"/>
    <col min="8990" max="8990" width="50.5546875" style="3" customWidth="1"/>
    <col min="8991" max="8991" width="34.5546875" style="3" customWidth="1"/>
    <col min="8992" max="8992" width="9.109375" style="3"/>
    <col min="8993" max="8993" width="0" style="3" hidden="1" customWidth="1"/>
    <col min="8994" max="9219" width="9.109375" style="3"/>
    <col min="9220" max="9220" width="13.88671875" style="3" customWidth="1"/>
    <col min="9221" max="9221" width="13.109375" style="3" customWidth="1"/>
    <col min="9222" max="9222" width="22" style="3" customWidth="1"/>
    <col min="9223" max="9223" width="17.5546875" style="3" customWidth="1"/>
    <col min="9224" max="9224" width="31.44140625" style="3" customWidth="1"/>
    <col min="9225" max="9225" width="0.21875" style="3" customWidth="1"/>
    <col min="9226" max="9226" width="36.109375" style="3" customWidth="1"/>
    <col min="9227" max="9227" width="19.44140625" style="3" customWidth="1"/>
    <col min="9228" max="9228" width="41.5546875" style="3" customWidth="1"/>
    <col min="9229" max="9229" width="50.6640625" style="3" customWidth="1"/>
    <col min="9230" max="9230" width="51.33203125" style="3" customWidth="1"/>
    <col min="9231" max="9231" width="0" style="3" hidden="1" customWidth="1"/>
    <col min="9232" max="9232" width="39" style="3" customWidth="1"/>
    <col min="9233" max="9233" width="19.5546875" style="3" customWidth="1"/>
    <col min="9234" max="9234" width="23.44140625" style="3" customWidth="1"/>
    <col min="9235" max="9235" width="58.44140625" style="3" customWidth="1"/>
    <col min="9236" max="9236" width="58.6640625" style="3" customWidth="1"/>
    <col min="9237" max="9237" width="54.6640625" style="3" customWidth="1"/>
    <col min="9238" max="9238" width="59.33203125" style="3" customWidth="1"/>
    <col min="9239" max="9239" width="58.6640625" style="3" customWidth="1"/>
    <col min="9240" max="9240" width="55" style="3" customWidth="1"/>
    <col min="9241" max="9241" width="38.88671875" style="3" customWidth="1"/>
    <col min="9242" max="9242" width="47.33203125" style="3" customWidth="1"/>
    <col min="9243" max="9243" width="47.44140625" style="3" customWidth="1"/>
    <col min="9244" max="9244" width="46.33203125" style="3" customWidth="1"/>
    <col min="9245" max="9245" width="42.6640625" style="3" customWidth="1"/>
    <col min="9246" max="9246" width="50.5546875" style="3" customWidth="1"/>
    <col min="9247" max="9247" width="34.5546875" style="3" customWidth="1"/>
    <col min="9248" max="9248" width="9.109375" style="3"/>
    <col min="9249" max="9249" width="0" style="3" hidden="1" customWidth="1"/>
    <col min="9250" max="9475" width="9.109375" style="3"/>
    <col min="9476" max="9476" width="13.88671875" style="3" customWidth="1"/>
    <col min="9477" max="9477" width="13.109375" style="3" customWidth="1"/>
    <col min="9478" max="9478" width="22" style="3" customWidth="1"/>
    <col min="9479" max="9479" width="17.5546875" style="3" customWidth="1"/>
    <col min="9480" max="9480" width="31.44140625" style="3" customWidth="1"/>
    <col min="9481" max="9481" width="0.21875" style="3" customWidth="1"/>
    <col min="9482" max="9482" width="36.109375" style="3" customWidth="1"/>
    <col min="9483" max="9483" width="19.44140625" style="3" customWidth="1"/>
    <col min="9484" max="9484" width="41.5546875" style="3" customWidth="1"/>
    <col min="9485" max="9485" width="50.6640625" style="3" customWidth="1"/>
    <col min="9486" max="9486" width="51.33203125" style="3" customWidth="1"/>
    <col min="9487" max="9487" width="0" style="3" hidden="1" customWidth="1"/>
    <col min="9488" max="9488" width="39" style="3" customWidth="1"/>
    <col min="9489" max="9489" width="19.5546875" style="3" customWidth="1"/>
    <col min="9490" max="9490" width="23.44140625" style="3" customWidth="1"/>
    <col min="9491" max="9491" width="58.44140625" style="3" customWidth="1"/>
    <col min="9492" max="9492" width="58.6640625" style="3" customWidth="1"/>
    <col min="9493" max="9493" width="54.6640625" style="3" customWidth="1"/>
    <col min="9494" max="9494" width="59.33203125" style="3" customWidth="1"/>
    <col min="9495" max="9495" width="58.6640625" style="3" customWidth="1"/>
    <col min="9496" max="9496" width="55" style="3" customWidth="1"/>
    <col min="9497" max="9497" width="38.88671875" style="3" customWidth="1"/>
    <col min="9498" max="9498" width="47.33203125" style="3" customWidth="1"/>
    <col min="9499" max="9499" width="47.44140625" style="3" customWidth="1"/>
    <col min="9500" max="9500" width="46.33203125" style="3" customWidth="1"/>
    <col min="9501" max="9501" width="42.6640625" style="3" customWidth="1"/>
    <col min="9502" max="9502" width="50.5546875" style="3" customWidth="1"/>
    <col min="9503" max="9503" width="34.5546875" style="3" customWidth="1"/>
    <col min="9504" max="9504" width="9.109375" style="3"/>
    <col min="9505" max="9505" width="0" style="3" hidden="1" customWidth="1"/>
    <col min="9506" max="9731" width="9.109375" style="3"/>
    <col min="9732" max="9732" width="13.88671875" style="3" customWidth="1"/>
    <col min="9733" max="9733" width="13.109375" style="3" customWidth="1"/>
    <col min="9734" max="9734" width="22" style="3" customWidth="1"/>
    <col min="9735" max="9735" width="17.5546875" style="3" customWidth="1"/>
    <col min="9736" max="9736" width="31.44140625" style="3" customWidth="1"/>
    <col min="9737" max="9737" width="0.21875" style="3" customWidth="1"/>
    <col min="9738" max="9738" width="36.109375" style="3" customWidth="1"/>
    <col min="9739" max="9739" width="19.44140625" style="3" customWidth="1"/>
    <col min="9740" max="9740" width="41.5546875" style="3" customWidth="1"/>
    <col min="9741" max="9741" width="50.6640625" style="3" customWidth="1"/>
    <col min="9742" max="9742" width="51.33203125" style="3" customWidth="1"/>
    <col min="9743" max="9743" width="0" style="3" hidden="1" customWidth="1"/>
    <col min="9744" max="9744" width="39" style="3" customWidth="1"/>
    <col min="9745" max="9745" width="19.5546875" style="3" customWidth="1"/>
    <col min="9746" max="9746" width="23.44140625" style="3" customWidth="1"/>
    <col min="9747" max="9747" width="58.44140625" style="3" customWidth="1"/>
    <col min="9748" max="9748" width="58.6640625" style="3" customWidth="1"/>
    <col min="9749" max="9749" width="54.6640625" style="3" customWidth="1"/>
    <col min="9750" max="9750" width="59.33203125" style="3" customWidth="1"/>
    <col min="9751" max="9751" width="58.6640625" style="3" customWidth="1"/>
    <col min="9752" max="9752" width="55" style="3" customWidth="1"/>
    <col min="9753" max="9753" width="38.88671875" style="3" customWidth="1"/>
    <col min="9754" max="9754" width="47.33203125" style="3" customWidth="1"/>
    <col min="9755" max="9755" width="47.44140625" style="3" customWidth="1"/>
    <col min="9756" max="9756" width="46.33203125" style="3" customWidth="1"/>
    <col min="9757" max="9757" width="42.6640625" style="3" customWidth="1"/>
    <col min="9758" max="9758" width="50.5546875" style="3" customWidth="1"/>
    <col min="9759" max="9759" width="34.5546875" style="3" customWidth="1"/>
    <col min="9760" max="9760" width="9.109375" style="3"/>
    <col min="9761" max="9761" width="0" style="3" hidden="1" customWidth="1"/>
    <col min="9762" max="9987" width="9.109375" style="3"/>
    <col min="9988" max="9988" width="13.88671875" style="3" customWidth="1"/>
    <col min="9989" max="9989" width="13.109375" style="3" customWidth="1"/>
    <col min="9990" max="9990" width="22" style="3" customWidth="1"/>
    <col min="9991" max="9991" width="17.5546875" style="3" customWidth="1"/>
    <col min="9992" max="9992" width="31.44140625" style="3" customWidth="1"/>
    <col min="9993" max="9993" width="0.21875" style="3" customWidth="1"/>
    <col min="9994" max="9994" width="36.109375" style="3" customWidth="1"/>
    <col min="9995" max="9995" width="19.44140625" style="3" customWidth="1"/>
    <col min="9996" max="9996" width="41.5546875" style="3" customWidth="1"/>
    <col min="9997" max="9997" width="50.6640625" style="3" customWidth="1"/>
    <col min="9998" max="9998" width="51.33203125" style="3" customWidth="1"/>
    <col min="9999" max="9999" width="0" style="3" hidden="1" customWidth="1"/>
    <col min="10000" max="10000" width="39" style="3" customWidth="1"/>
    <col min="10001" max="10001" width="19.5546875" style="3" customWidth="1"/>
    <col min="10002" max="10002" width="23.44140625" style="3" customWidth="1"/>
    <col min="10003" max="10003" width="58.44140625" style="3" customWidth="1"/>
    <col min="10004" max="10004" width="58.6640625" style="3" customWidth="1"/>
    <col min="10005" max="10005" width="54.6640625" style="3" customWidth="1"/>
    <col min="10006" max="10006" width="59.33203125" style="3" customWidth="1"/>
    <col min="10007" max="10007" width="58.6640625" style="3" customWidth="1"/>
    <col min="10008" max="10008" width="55" style="3" customWidth="1"/>
    <col min="10009" max="10009" width="38.88671875" style="3" customWidth="1"/>
    <col min="10010" max="10010" width="47.33203125" style="3" customWidth="1"/>
    <col min="10011" max="10011" width="47.44140625" style="3" customWidth="1"/>
    <col min="10012" max="10012" width="46.33203125" style="3" customWidth="1"/>
    <col min="10013" max="10013" width="42.6640625" style="3" customWidth="1"/>
    <col min="10014" max="10014" width="50.5546875" style="3" customWidth="1"/>
    <col min="10015" max="10015" width="34.5546875" style="3" customWidth="1"/>
    <col min="10016" max="10016" width="9.109375" style="3"/>
    <col min="10017" max="10017" width="0" style="3" hidden="1" customWidth="1"/>
    <col min="10018" max="10243" width="9.109375" style="3"/>
    <col min="10244" max="10244" width="13.88671875" style="3" customWidth="1"/>
    <col min="10245" max="10245" width="13.109375" style="3" customWidth="1"/>
    <col min="10246" max="10246" width="22" style="3" customWidth="1"/>
    <col min="10247" max="10247" width="17.5546875" style="3" customWidth="1"/>
    <col min="10248" max="10248" width="31.44140625" style="3" customWidth="1"/>
    <col min="10249" max="10249" width="0.21875" style="3" customWidth="1"/>
    <col min="10250" max="10250" width="36.109375" style="3" customWidth="1"/>
    <col min="10251" max="10251" width="19.44140625" style="3" customWidth="1"/>
    <col min="10252" max="10252" width="41.5546875" style="3" customWidth="1"/>
    <col min="10253" max="10253" width="50.6640625" style="3" customWidth="1"/>
    <col min="10254" max="10254" width="51.33203125" style="3" customWidth="1"/>
    <col min="10255" max="10255" width="0" style="3" hidden="1" customWidth="1"/>
    <col min="10256" max="10256" width="39" style="3" customWidth="1"/>
    <col min="10257" max="10257" width="19.5546875" style="3" customWidth="1"/>
    <col min="10258" max="10258" width="23.44140625" style="3" customWidth="1"/>
    <col min="10259" max="10259" width="58.44140625" style="3" customWidth="1"/>
    <col min="10260" max="10260" width="58.6640625" style="3" customWidth="1"/>
    <col min="10261" max="10261" width="54.6640625" style="3" customWidth="1"/>
    <col min="10262" max="10262" width="59.33203125" style="3" customWidth="1"/>
    <col min="10263" max="10263" width="58.6640625" style="3" customWidth="1"/>
    <col min="10264" max="10264" width="55" style="3" customWidth="1"/>
    <col min="10265" max="10265" width="38.88671875" style="3" customWidth="1"/>
    <col min="10266" max="10266" width="47.33203125" style="3" customWidth="1"/>
    <col min="10267" max="10267" width="47.44140625" style="3" customWidth="1"/>
    <col min="10268" max="10268" width="46.33203125" style="3" customWidth="1"/>
    <col min="10269" max="10269" width="42.6640625" style="3" customWidth="1"/>
    <col min="10270" max="10270" width="50.5546875" style="3" customWidth="1"/>
    <col min="10271" max="10271" width="34.5546875" style="3" customWidth="1"/>
    <col min="10272" max="10272" width="9.109375" style="3"/>
    <col min="10273" max="10273" width="0" style="3" hidden="1" customWidth="1"/>
    <col min="10274" max="10499" width="9.109375" style="3"/>
    <col min="10500" max="10500" width="13.88671875" style="3" customWidth="1"/>
    <col min="10501" max="10501" width="13.109375" style="3" customWidth="1"/>
    <col min="10502" max="10502" width="22" style="3" customWidth="1"/>
    <col min="10503" max="10503" width="17.5546875" style="3" customWidth="1"/>
    <col min="10504" max="10504" width="31.44140625" style="3" customWidth="1"/>
    <col min="10505" max="10505" width="0.21875" style="3" customWidth="1"/>
    <col min="10506" max="10506" width="36.109375" style="3" customWidth="1"/>
    <col min="10507" max="10507" width="19.44140625" style="3" customWidth="1"/>
    <col min="10508" max="10508" width="41.5546875" style="3" customWidth="1"/>
    <col min="10509" max="10509" width="50.6640625" style="3" customWidth="1"/>
    <col min="10510" max="10510" width="51.33203125" style="3" customWidth="1"/>
    <col min="10511" max="10511" width="0" style="3" hidden="1" customWidth="1"/>
    <col min="10512" max="10512" width="39" style="3" customWidth="1"/>
    <col min="10513" max="10513" width="19.5546875" style="3" customWidth="1"/>
    <col min="10514" max="10514" width="23.44140625" style="3" customWidth="1"/>
    <col min="10515" max="10515" width="58.44140625" style="3" customWidth="1"/>
    <col min="10516" max="10516" width="58.6640625" style="3" customWidth="1"/>
    <col min="10517" max="10517" width="54.6640625" style="3" customWidth="1"/>
    <col min="10518" max="10518" width="59.33203125" style="3" customWidth="1"/>
    <col min="10519" max="10519" width="58.6640625" style="3" customWidth="1"/>
    <col min="10520" max="10520" width="55" style="3" customWidth="1"/>
    <col min="10521" max="10521" width="38.88671875" style="3" customWidth="1"/>
    <col min="10522" max="10522" width="47.33203125" style="3" customWidth="1"/>
    <col min="10523" max="10523" width="47.44140625" style="3" customWidth="1"/>
    <col min="10524" max="10524" width="46.33203125" style="3" customWidth="1"/>
    <col min="10525" max="10525" width="42.6640625" style="3" customWidth="1"/>
    <col min="10526" max="10526" width="50.5546875" style="3" customWidth="1"/>
    <col min="10527" max="10527" width="34.5546875" style="3" customWidth="1"/>
    <col min="10528" max="10528" width="9.109375" style="3"/>
    <col min="10529" max="10529" width="0" style="3" hidden="1" customWidth="1"/>
    <col min="10530" max="10755" width="9.109375" style="3"/>
    <col min="10756" max="10756" width="13.88671875" style="3" customWidth="1"/>
    <col min="10757" max="10757" width="13.109375" style="3" customWidth="1"/>
    <col min="10758" max="10758" width="22" style="3" customWidth="1"/>
    <col min="10759" max="10759" width="17.5546875" style="3" customWidth="1"/>
    <col min="10760" max="10760" width="31.44140625" style="3" customWidth="1"/>
    <col min="10761" max="10761" width="0.21875" style="3" customWidth="1"/>
    <col min="10762" max="10762" width="36.109375" style="3" customWidth="1"/>
    <col min="10763" max="10763" width="19.44140625" style="3" customWidth="1"/>
    <col min="10764" max="10764" width="41.5546875" style="3" customWidth="1"/>
    <col min="10765" max="10765" width="50.6640625" style="3" customWidth="1"/>
    <col min="10766" max="10766" width="51.33203125" style="3" customWidth="1"/>
    <col min="10767" max="10767" width="0" style="3" hidden="1" customWidth="1"/>
    <col min="10768" max="10768" width="39" style="3" customWidth="1"/>
    <col min="10769" max="10769" width="19.5546875" style="3" customWidth="1"/>
    <col min="10770" max="10770" width="23.44140625" style="3" customWidth="1"/>
    <col min="10771" max="10771" width="58.44140625" style="3" customWidth="1"/>
    <col min="10772" max="10772" width="58.6640625" style="3" customWidth="1"/>
    <col min="10773" max="10773" width="54.6640625" style="3" customWidth="1"/>
    <col min="10774" max="10774" width="59.33203125" style="3" customWidth="1"/>
    <col min="10775" max="10775" width="58.6640625" style="3" customWidth="1"/>
    <col min="10776" max="10776" width="55" style="3" customWidth="1"/>
    <col min="10777" max="10777" width="38.88671875" style="3" customWidth="1"/>
    <col min="10778" max="10778" width="47.33203125" style="3" customWidth="1"/>
    <col min="10779" max="10779" width="47.44140625" style="3" customWidth="1"/>
    <col min="10780" max="10780" width="46.33203125" style="3" customWidth="1"/>
    <col min="10781" max="10781" width="42.6640625" style="3" customWidth="1"/>
    <col min="10782" max="10782" width="50.5546875" style="3" customWidth="1"/>
    <col min="10783" max="10783" width="34.5546875" style="3" customWidth="1"/>
    <col min="10784" max="10784" width="9.109375" style="3"/>
    <col min="10785" max="10785" width="0" style="3" hidden="1" customWidth="1"/>
    <col min="10786" max="11011" width="9.109375" style="3"/>
    <col min="11012" max="11012" width="13.88671875" style="3" customWidth="1"/>
    <col min="11013" max="11013" width="13.109375" style="3" customWidth="1"/>
    <col min="11014" max="11014" width="22" style="3" customWidth="1"/>
    <col min="11015" max="11015" width="17.5546875" style="3" customWidth="1"/>
    <col min="11016" max="11016" width="31.44140625" style="3" customWidth="1"/>
    <col min="11017" max="11017" width="0.21875" style="3" customWidth="1"/>
    <col min="11018" max="11018" width="36.109375" style="3" customWidth="1"/>
    <col min="11019" max="11019" width="19.44140625" style="3" customWidth="1"/>
    <col min="11020" max="11020" width="41.5546875" style="3" customWidth="1"/>
    <col min="11021" max="11021" width="50.6640625" style="3" customWidth="1"/>
    <col min="11022" max="11022" width="51.33203125" style="3" customWidth="1"/>
    <col min="11023" max="11023" width="0" style="3" hidden="1" customWidth="1"/>
    <col min="11024" max="11024" width="39" style="3" customWidth="1"/>
    <col min="11025" max="11025" width="19.5546875" style="3" customWidth="1"/>
    <col min="11026" max="11026" width="23.44140625" style="3" customWidth="1"/>
    <col min="11027" max="11027" width="58.44140625" style="3" customWidth="1"/>
    <col min="11028" max="11028" width="58.6640625" style="3" customWidth="1"/>
    <col min="11029" max="11029" width="54.6640625" style="3" customWidth="1"/>
    <col min="11030" max="11030" width="59.33203125" style="3" customWidth="1"/>
    <col min="11031" max="11031" width="58.6640625" style="3" customWidth="1"/>
    <col min="11032" max="11032" width="55" style="3" customWidth="1"/>
    <col min="11033" max="11033" width="38.88671875" style="3" customWidth="1"/>
    <col min="11034" max="11034" width="47.33203125" style="3" customWidth="1"/>
    <col min="11035" max="11035" width="47.44140625" style="3" customWidth="1"/>
    <col min="11036" max="11036" width="46.33203125" style="3" customWidth="1"/>
    <col min="11037" max="11037" width="42.6640625" style="3" customWidth="1"/>
    <col min="11038" max="11038" width="50.5546875" style="3" customWidth="1"/>
    <col min="11039" max="11039" width="34.5546875" style="3" customWidth="1"/>
    <col min="11040" max="11040" width="9.109375" style="3"/>
    <col min="11041" max="11041" width="0" style="3" hidden="1" customWidth="1"/>
    <col min="11042" max="11267" width="9.109375" style="3"/>
    <col min="11268" max="11268" width="13.88671875" style="3" customWidth="1"/>
    <col min="11269" max="11269" width="13.109375" style="3" customWidth="1"/>
    <col min="11270" max="11270" width="22" style="3" customWidth="1"/>
    <col min="11271" max="11271" width="17.5546875" style="3" customWidth="1"/>
    <col min="11272" max="11272" width="31.44140625" style="3" customWidth="1"/>
    <col min="11273" max="11273" width="0.21875" style="3" customWidth="1"/>
    <col min="11274" max="11274" width="36.109375" style="3" customWidth="1"/>
    <col min="11275" max="11275" width="19.44140625" style="3" customWidth="1"/>
    <col min="11276" max="11276" width="41.5546875" style="3" customWidth="1"/>
    <col min="11277" max="11277" width="50.6640625" style="3" customWidth="1"/>
    <col min="11278" max="11278" width="51.33203125" style="3" customWidth="1"/>
    <col min="11279" max="11279" width="0" style="3" hidden="1" customWidth="1"/>
    <col min="11280" max="11280" width="39" style="3" customWidth="1"/>
    <col min="11281" max="11281" width="19.5546875" style="3" customWidth="1"/>
    <col min="11282" max="11282" width="23.44140625" style="3" customWidth="1"/>
    <col min="11283" max="11283" width="58.44140625" style="3" customWidth="1"/>
    <col min="11284" max="11284" width="58.6640625" style="3" customWidth="1"/>
    <col min="11285" max="11285" width="54.6640625" style="3" customWidth="1"/>
    <col min="11286" max="11286" width="59.33203125" style="3" customWidth="1"/>
    <col min="11287" max="11287" width="58.6640625" style="3" customWidth="1"/>
    <col min="11288" max="11288" width="55" style="3" customWidth="1"/>
    <col min="11289" max="11289" width="38.88671875" style="3" customWidth="1"/>
    <col min="11290" max="11290" width="47.33203125" style="3" customWidth="1"/>
    <col min="11291" max="11291" width="47.44140625" style="3" customWidth="1"/>
    <col min="11292" max="11292" width="46.33203125" style="3" customWidth="1"/>
    <col min="11293" max="11293" width="42.6640625" style="3" customWidth="1"/>
    <col min="11294" max="11294" width="50.5546875" style="3" customWidth="1"/>
    <col min="11295" max="11295" width="34.5546875" style="3" customWidth="1"/>
    <col min="11296" max="11296" width="9.109375" style="3"/>
    <col min="11297" max="11297" width="0" style="3" hidden="1" customWidth="1"/>
    <col min="11298" max="11523" width="9.109375" style="3"/>
    <col min="11524" max="11524" width="13.88671875" style="3" customWidth="1"/>
    <col min="11525" max="11525" width="13.109375" style="3" customWidth="1"/>
    <col min="11526" max="11526" width="22" style="3" customWidth="1"/>
    <col min="11527" max="11527" width="17.5546875" style="3" customWidth="1"/>
    <col min="11528" max="11528" width="31.44140625" style="3" customWidth="1"/>
    <col min="11529" max="11529" width="0.21875" style="3" customWidth="1"/>
    <col min="11530" max="11530" width="36.109375" style="3" customWidth="1"/>
    <col min="11531" max="11531" width="19.44140625" style="3" customWidth="1"/>
    <col min="11532" max="11532" width="41.5546875" style="3" customWidth="1"/>
    <col min="11533" max="11533" width="50.6640625" style="3" customWidth="1"/>
    <col min="11534" max="11534" width="51.33203125" style="3" customWidth="1"/>
    <col min="11535" max="11535" width="0" style="3" hidden="1" customWidth="1"/>
    <col min="11536" max="11536" width="39" style="3" customWidth="1"/>
    <col min="11537" max="11537" width="19.5546875" style="3" customWidth="1"/>
    <col min="11538" max="11538" width="23.44140625" style="3" customWidth="1"/>
    <col min="11539" max="11539" width="58.44140625" style="3" customWidth="1"/>
    <col min="11540" max="11540" width="58.6640625" style="3" customWidth="1"/>
    <col min="11541" max="11541" width="54.6640625" style="3" customWidth="1"/>
    <col min="11542" max="11542" width="59.33203125" style="3" customWidth="1"/>
    <col min="11543" max="11543" width="58.6640625" style="3" customWidth="1"/>
    <col min="11544" max="11544" width="55" style="3" customWidth="1"/>
    <col min="11545" max="11545" width="38.88671875" style="3" customWidth="1"/>
    <col min="11546" max="11546" width="47.33203125" style="3" customWidth="1"/>
    <col min="11547" max="11547" width="47.44140625" style="3" customWidth="1"/>
    <col min="11548" max="11548" width="46.33203125" style="3" customWidth="1"/>
    <col min="11549" max="11549" width="42.6640625" style="3" customWidth="1"/>
    <col min="11550" max="11550" width="50.5546875" style="3" customWidth="1"/>
    <col min="11551" max="11551" width="34.5546875" style="3" customWidth="1"/>
    <col min="11552" max="11552" width="9.109375" style="3"/>
    <col min="11553" max="11553" width="0" style="3" hidden="1" customWidth="1"/>
    <col min="11554" max="11779" width="9.109375" style="3"/>
    <col min="11780" max="11780" width="13.88671875" style="3" customWidth="1"/>
    <col min="11781" max="11781" width="13.109375" style="3" customWidth="1"/>
    <col min="11782" max="11782" width="22" style="3" customWidth="1"/>
    <col min="11783" max="11783" width="17.5546875" style="3" customWidth="1"/>
    <col min="11784" max="11784" width="31.44140625" style="3" customWidth="1"/>
    <col min="11785" max="11785" width="0.21875" style="3" customWidth="1"/>
    <col min="11786" max="11786" width="36.109375" style="3" customWidth="1"/>
    <col min="11787" max="11787" width="19.44140625" style="3" customWidth="1"/>
    <col min="11788" max="11788" width="41.5546875" style="3" customWidth="1"/>
    <col min="11789" max="11789" width="50.6640625" style="3" customWidth="1"/>
    <col min="11790" max="11790" width="51.33203125" style="3" customWidth="1"/>
    <col min="11791" max="11791" width="0" style="3" hidden="1" customWidth="1"/>
    <col min="11792" max="11792" width="39" style="3" customWidth="1"/>
    <col min="11793" max="11793" width="19.5546875" style="3" customWidth="1"/>
    <col min="11794" max="11794" width="23.44140625" style="3" customWidth="1"/>
    <col min="11795" max="11795" width="58.44140625" style="3" customWidth="1"/>
    <col min="11796" max="11796" width="58.6640625" style="3" customWidth="1"/>
    <col min="11797" max="11797" width="54.6640625" style="3" customWidth="1"/>
    <col min="11798" max="11798" width="59.33203125" style="3" customWidth="1"/>
    <col min="11799" max="11799" width="58.6640625" style="3" customWidth="1"/>
    <col min="11800" max="11800" width="55" style="3" customWidth="1"/>
    <col min="11801" max="11801" width="38.88671875" style="3" customWidth="1"/>
    <col min="11802" max="11802" width="47.33203125" style="3" customWidth="1"/>
    <col min="11803" max="11803" width="47.44140625" style="3" customWidth="1"/>
    <col min="11804" max="11804" width="46.33203125" style="3" customWidth="1"/>
    <col min="11805" max="11805" width="42.6640625" style="3" customWidth="1"/>
    <col min="11806" max="11806" width="50.5546875" style="3" customWidth="1"/>
    <col min="11807" max="11807" width="34.5546875" style="3" customWidth="1"/>
    <col min="11808" max="11808" width="9.109375" style="3"/>
    <col min="11809" max="11809" width="0" style="3" hidden="1" customWidth="1"/>
    <col min="11810" max="12035" width="9.109375" style="3"/>
    <col min="12036" max="12036" width="13.88671875" style="3" customWidth="1"/>
    <col min="12037" max="12037" width="13.109375" style="3" customWidth="1"/>
    <col min="12038" max="12038" width="22" style="3" customWidth="1"/>
    <col min="12039" max="12039" width="17.5546875" style="3" customWidth="1"/>
    <col min="12040" max="12040" width="31.44140625" style="3" customWidth="1"/>
    <col min="12041" max="12041" width="0.21875" style="3" customWidth="1"/>
    <col min="12042" max="12042" width="36.109375" style="3" customWidth="1"/>
    <col min="12043" max="12043" width="19.44140625" style="3" customWidth="1"/>
    <col min="12044" max="12044" width="41.5546875" style="3" customWidth="1"/>
    <col min="12045" max="12045" width="50.6640625" style="3" customWidth="1"/>
    <col min="12046" max="12046" width="51.33203125" style="3" customWidth="1"/>
    <col min="12047" max="12047" width="0" style="3" hidden="1" customWidth="1"/>
    <col min="12048" max="12048" width="39" style="3" customWidth="1"/>
    <col min="12049" max="12049" width="19.5546875" style="3" customWidth="1"/>
    <col min="12050" max="12050" width="23.44140625" style="3" customWidth="1"/>
    <col min="12051" max="12051" width="58.44140625" style="3" customWidth="1"/>
    <col min="12052" max="12052" width="58.6640625" style="3" customWidth="1"/>
    <col min="12053" max="12053" width="54.6640625" style="3" customWidth="1"/>
    <col min="12054" max="12054" width="59.33203125" style="3" customWidth="1"/>
    <col min="12055" max="12055" width="58.6640625" style="3" customWidth="1"/>
    <col min="12056" max="12056" width="55" style="3" customWidth="1"/>
    <col min="12057" max="12057" width="38.88671875" style="3" customWidth="1"/>
    <col min="12058" max="12058" width="47.33203125" style="3" customWidth="1"/>
    <col min="12059" max="12059" width="47.44140625" style="3" customWidth="1"/>
    <col min="12060" max="12060" width="46.33203125" style="3" customWidth="1"/>
    <col min="12061" max="12061" width="42.6640625" style="3" customWidth="1"/>
    <col min="12062" max="12062" width="50.5546875" style="3" customWidth="1"/>
    <col min="12063" max="12063" width="34.5546875" style="3" customWidth="1"/>
    <col min="12064" max="12064" width="9.109375" style="3"/>
    <col min="12065" max="12065" width="0" style="3" hidden="1" customWidth="1"/>
    <col min="12066" max="12291" width="9.109375" style="3"/>
    <col min="12292" max="12292" width="13.88671875" style="3" customWidth="1"/>
    <col min="12293" max="12293" width="13.109375" style="3" customWidth="1"/>
    <col min="12294" max="12294" width="22" style="3" customWidth="1"/>
    <col min="12295" max="12295" width="17.5546875" style="3" customWidth="1"/>
    <col min="12296" max="12296" width="31.44140625" style="3" customWidth="1"/>
    <col min="12297" max="12297" width="0.21875" style="3" customWidth="1"/>
    <col min="12298" max="12298" width="36.109375" style="3" customWidth="1"/>
    <col min="12299" max="12299" width="19.44140625" style="3" customWidth="1"/>
    <col min="12300" max="12300" width="41.5546875" style="3" customWidth="1"/>
    <col min="12301" max="12301" width="50.6640625" style="3" customWidth="1"/>
    <col min="12302" max="12302" width="51.33203125" style="3" customWidth="1"/>
    <col min="12303" max="12303" width="0" style="3" hidden="1" customWidth="1"/>
    <col min="12304" max="12304" width="39" style="3" customWidth="1"/>
    <col min="12305" max="12305" width="19.5546875" style="3" customWidth="1"/>
    <col min="12306" max="12306" width="23.44140625" style="3" customWidth="1"/>
    <col min="12307" max="12307" width="58.44140625" style="3" customWidth="1"/>
    <col min="12308" max="12308" width="58.6640625" style="3" customWidth="1"/>
    <col min="12309" max="12309" width="54.6640625" style="3" customWidth="1"/>
    <col min="12310" max="12310" width="59.33203125" style="3" customWidth="1"/>
    <col min="12311" max="12311" width="58.6640625" style="3" customWidth="1"/>
    <col min="12312" max="12312" width="55" style="3" customWidth="1"/>
    <col min="12313" max="12313" width="38.88671875" style="3" customWidth="1"/>
    <col min="12314" max="12314" width="47.33203125" style="3" customWidth="1"/>
    <col min="12315" max="12315" width="47.44140625" style="3" customWidth="1"/>
    <col min="12316" max="12316" width="46.33203125" style="3" customWidth="1"/>
    <col min="12317" max="12317" width="42.6640625" style="3" customWidth="1"/>
    <col min="12318" max="12318" width="50.5546875" style="3" customWidth="1"/>
    <col min="12319" max="12319" width="34.5546875" style="3" customWidth="1"/>
    <col min="12320" max="12320" width="9.109375" style="3"/>
    <col min="12321" max="12321" width="0" style="3" hidden="1" customWidth="1"/>
    <col min="12322" max="12547" width="9.109375" style="3"/>
    <col min="12548" max="12548" width="13.88671875" style="3" customWidth="1"/>
    <col min="12549" max="12549" width="13.109375" style="3" customWidth="1"/>
    <col min="12550" max="12550" width="22" style="3" customWidth="1"/>
    <col min="12551" max="12551" width="17.5546875" style="3" customWidth="1"/>
    <col min="12552" max="12552" width="31.44140625" style="3" customWidth="1"/>
    <col min="12553" max="12553" width="0.21875" style="3" customWidth="1"/>
    <col min="12554" max="12554" width="36.109375" style="3" customWidth="1"/>
    <col min="12555" max="12555" width="19.44140625" style="3" customWidth="1"/>
    <col min="12556" max="12556" width="41.5546875" style="3" customWidth="1"/>
    <col min="12557" max="12557" width="50.6640625" style="3" customWidth="1"/>
    <col min="12558" max="12558" width="51.33203125" style="3" customWidth="1"/>
    <col min="12559" max="12559" width="0" style="3" hidden="1" customWidth="1"/>
    <col min="12560" max="12560" width="39" style="3" customWidth="1"/>
    <col min="12561" max="12561" width="19.5546875" style="3" customWidth="1"/>
    <col min="12562" max="12562" width="23.44140625" style="3" customWidth="1"/>
    <col min="12563" max="12563" width="58.44140625" style="3" customWidth="1"/>
    <col min="12564" max="12564" width="58.6640625" style="3" customWidth="1"/>
    <col min="12565" max="12565" width="54.6640625" style="3" customWidth="1"/>
    <col min="12566" max="12566" width="59.33203125" style="3" customWidth="1"/>
    <col min="12567" max="12567" width="58.6640625" style="3" customWidth="1"/>
    <col min="12568" max="12568" width="55" style="3" customWidth="1"/>
    <col min="12569" max="12569" width="38.88671875" style="3" customWidth="1"/>
    <col min="12570" max="12570" width="47.33203125" style="3" customWidth="1"/>
    <col min="12571" max="12571" width="47.44140625" style="3" customWidth="1"/>
    <col min="12572" max="12572" width="46.33203125" style="3" customWidth="1"/>
    <col min="12573" max="12573" width="42.6640625" style="3" customWidth="1"/>
    <col min="12574" max="12574" width="50.5546875" style="3" customWidth="1"/>
    <col min="12575" max="12575" width="34.5546875" style="3" customWidth="1"/>
    <col min="12576" max="12576" width="9.109375" style="3"/>
    <col min="12577" max="12577" width="0" style="3" hidden="1" customWidth="1"/>
    <col min="12578" max="12803" width="9.109375" style="3"/>
    <col min="12804" max="12804" width="13.88671875" style="3" customWidth="1"/>
    <col min="12805" max="12805" width="13.109375" style="3" customWidth="1"/>
    <col min="12806" max="12806" width="22" style="3" customWidth="1"/>
    <col min="12807" max="12807" width="17.5546875" style="3" customWidth="1"/>
    <col min="12808" max="12808" width="31.44140625" style="3" customWidth="1"/>
    <col min="12809" max="12809" width="0.21875" style="3" customWidth="1"/>
    <col min="12810" max="12810" width="36.109375" style="3" customWidth="1"/>
    <col min="12811" max="12811" width="19.44140625" style="3" customWidth="1"/>
    <col min="12812" max="12812" width="41.5546875" style="3" customWidth="1"/>
    <col min="12813" max="12813" width="50.6640625" style="3" customWidth="1"/>
    <col min="12814" max="12814" width="51.33203125" style="3" customWidth="1"/>
    <col min="12815" max="12815" width="0" style="3" hidden="1" customWidth="1"/>
    <col min="12816" max="12816" width="39" style="3" customWidth="1"/>
    <col min="12817" max="12817" width="19.5546875" style="3" customWidth="1"/>
    <col min="12818" max="12818" width="23.44140625" style="3" customWidth="1"/>
    <col min="12819" max="12819" width="58.44140625" style="3" customWidth="1"/>
    <col min="12820" max="12820" width="58.6640625" style="3" customWidth="1"/>
    <col min="12821" max="12821" width="54.6640625" style="3" customWidth="1"/>
    <col min="12822" max="12822" width="59.33203125" style="3" customWidth="1"/>
    <col min="12823" max="12823" width="58.6640625" style="3" customWidth="1"/>
    <col min="12824" max="12824" width="55" style="3" customWidth="1"/>
    <col min="12825" max="12825" width="38.88671875" style="3" customWidth="1"/>
    <col min="12826" max="12826" width="47.33203125" style="3" customWidth="1"/>
    <col min="12827" max="12827" width="47.44140625" style="3" customWidth="1"/>
    <col min="12828" max="12828" width="46.33203125" style="3" customWidth="1"/>
    <col min="12829" max="12829" width="42.6640625" style="3" customWidth="1"/>
    <col min="12830" max="12830" width="50.5546875" style="3" customWidth="1"/>
    <col min="12831" max="12831" width="34.5546875" style="3" customWidth="1"/>
    <col min="12832" max="12832" width="9.109375" style="3"/>
    <col min="12833" max="12833" width="0" style="3" hidden="1" customWidth="1"/>
    <col min="12834" max="13059" width="9.109375" style="3"/>
    <col min="13060" max="13060" width="13.88671875" style="3" customWidth="1"/>
    <col min="13061" max="13061" width="13.109375" style="3" customWidth="1"/>
    <col min="13062" max="13062" width="22" style="3" customWidth="1"/>
    <col min="13063" max="13063" width="17.5546875" style="3" customWidth="1"/>
    <col min="13064" max="13064" width="31.44140625" style="3" customWidth="1"/>
    <col min="13065" max="13065" width="0.21875" style="3" customWidth="1"/>
    <col min="13066" max="13066" width="36.109375" style="3" customWidth="1"/>
    <col min="13067" max="13067" width="19.44140625" style="3" customWidth="1"/>
    <col min="13068" max="13068" width="41.5546875" style="3" customWidth="1"/>
    <col min="13069" max="13069" width="50.6640625" style="3" customWidth="1"/>
    <col min="13070" max="13070" width="51.33203125" style="3" customWidth="1"/>
    <col min="13071" max="13071" width="0" style="3" hidden="1" customWidth="1"/>
    <col min="13072" max="13072" width="39" style="3" customWidth="1"/>
    <col min="13073" max="13073" width="19.5546875" style="3" customWidth="1"/>
    <col min="13074" max="13074" width="23.44140625" style="3" customWidth="1"/>
    <col min="13075" max="13075" width="58.44140625" style="3" customWidth="1"/>
    <col min="13076" max="13076" width="58.6640625" style="3" customWidth="1"/>
    <col min="13077" max="13077" width="54.6640625" style="3" customWidth="1"/>
    <col min="13078" max="13078" width="59.33203125" style="3" customWidth="1"/>
    <col min="13079" max="13079" width="58.6640625" style="3" customWidth="1"/>
    <col min="13080" max="13080" width="55" style="3" customWidth="1"/>
    <col min="13081" max="13081" width="38.88671875" style="3" customWidth="1"/>
    <col min="13082" max="13082" width="47.33203125" style="3" customWidth="1"/>
    <col min="13083" max="13083" width="47.44140625" style="3" customWidth="1"/>
    <col min="13084" max="13084" width="46.33203125" style="3" customWidth="1"/>
    <col min="13085" max="13085" width="42.6640625" style="3" customWidth="1"/>
    <col min="13086" max="13086" width="50.5546875" style="3" customWidth="1"/>
    <col min="13087" max="13087" width="34.5546875" style="3" customWidth="1"/>
    <col min="13088" max="13088" width="9.109375" style="3"/>
    <col min="13089" max="13089" width="0" style="3" hidden="1" customWidth="1"/>
    <col min="13090" max="13315" width="9.109375" style="3"/>
    <col min="13316" max="13316" width="13.88671875" style="3" customWidth="1"/>
    <col min="13317" max="13317" width="13.109375" style="3" customWidth="1"/>
    <col min="13318" max="13318" width="22" style="3" customWidth="1"/>
    <col min="13319" max="13319" width="17.5546875" style="3" customWidth="1"/>
    <col min="13320" max="13320" width="31.44140625" style="3" customWidth="1"/>
    <col min="13321" max="13321" width="0.21875" style="3" customWidth="1"/>
    <col min="13322" max="13322" width="36.109375" style="3" customWidth="1"/>
    <col min="13323" max="13323" width="19.44140625" style="3" customWidth="1"/>
    <col min="13324" max="13324" width="41.5546875" style="3" customWidth="1"/>
    <col min="13325" max="13325" width="50.6640625" style="3" customWidth="1"/>
    <col min="13326" max="13326" width="51.33203125" style="3" customWidth="1"/>
    <col min="13327" max="13327" width="0" style="3" hidden="1" customWidth="1"/>
    <col min="13328" max="13328" width="39" style="3" customWidth="1"/>
    <col min="13329" max="13329" width="19.5546875" style="3" customWidth="1"/>
    <col min="13330" max="13330" width="23.44140625" style="3" customWidth="1"/>
    <col min="13331" max="13331" width="58.44140625" style="3" customWidth="1"/>
    <col min="13332" max="13332" width="58.6640625" style="3" customWidth="1"/>
    <col min="13333" max="13333" width="54.6640625" style="3" customWidth="1"/>
    <col min="13334" max="13334" width="59.33203125" style="3" customWidth="1"/>
    <col min="13335" max="13335" width="58.6640625" style="3" customWidth="1"/>
    <col min="13336" max="13336" width="55" style="3" customWidth="1"/>
    <col min="13337" max="13337" width="38.88671875" style="3" customWidth="1"/>
    <col min="13338" max="13338" width="47.33203125" style="3" customWidth="1"/>
    <col min="13339" max="13339" width="47.44140625" style="3" customWidth="1"/>
    <col min="13340" max="13340" width="46.33203125" style="3" customWidth="1"/>
    <col min="13341" max="13341" width="42.6640625" style="3" customWidth="1"/>
    <col min="13342" max="13342" width="50.5546875" style="3" customWidth="1"/>
    <col min="13343" max="13343" width="34.5546875" style="3" customWidth="1"/>
    <col min="13344" max="13344" width="9.109375" style="3"/>
    <col min="13345" max="13345" width="0" style="3" hidden="1" customWidth="1"/>
    <col min="13346" max="13571" width="9.109375" style="3"/>
    <col min="13572" max="13572" width="13.88671875" style="3" customWidth="1"/>
    <col min="13573" max="13573" width="13.109375" style="3" customWidth="1"/>
    <col min="13574" max="13574" width="22" style="3" customWidth="1"/>
    <col min="13575" max="13575" width="17.5546875" style="3" customWidth="1"/>
    <col min="13576" max="13576" width="31.44140625" style="3" customWidth="1"/>
    <col min="13577" max="13577" width="0.21875" style="3" customWidth="1"/>
    <col min="13578" max="13578" width="36.109375" style="3" customWidth="1"/>
    <col min="13579" max="13579" width="19.44140625" style="3" customWidth="1"/>
    <col min="13580" max="13580" width="41.5546875" style="3" customWidth="1"/>
    <col min="13581" max="13581" width="50.6640625" style="3" customWidth="1"/>
    <col min="13582" max="13582" width="51.33203125" style="3" customWidth="1"/>
    <col min="13583" max="13583" width="0" style="3" hidden="1" customWidth="1"/>
    <col min="13584" max="13584" width="39" style="3" customWidth="1"/>
    <col min="13585" max="13585" width="19.5546875" style="3" customWidth="1"/>
    <col min="13586" max="13586" width="23.44140625" style="3" customWidth="1"/>
    <col min="13587" max="13587" width="58.44140625" style="3" customWidth="1"/>
    <col min="13588" max="13588" width="58.6640625" style="3" customWidth="1"/>
    <col min="13589" max="13589" width="54.6640625" style="3" customWidth="1"/>
    <col min="13590" max="13590" width="59.33203125" style="3" customWidth="1"/>
    <col min="13591" max="13591" width="58.6640625" style="3" customWidth="1"/>
    <col min="13592" max="13592" width="55" style="3" customWidth="1"/>
    <col min="13593" max="13593" width="38.88671875" style="3" customWidth="1"/>
    <col min="13594" max="13594" width="47.33203125" style="3" customWidth="1"/>
    <col min="13595" max="13595" width="47.44140625" style="3" customWidth="1"/>
    <col min="13596" max="13596" width="46.33203125" style="3" customWidth="1"/>
    <col min="13597" max="13597" width="42.6640625" style="3" customWidth="1"/>
    <col min="13598" max="13598" width="50.5546875" style="3" customWidth="1"/>
    <col min="13599" max="13599" width="34.5546875" style="3" customWidth="1"/>
    <col min="13600" max="13600" width="9.109375" style="3"/>
    <col min="13601" max="13601" width="0" style="3" hidden="1" customWidth="1"/>
    <col min="13602" max="13827" width="9.109375" style="3"/>
    <col min="13828" max="13828" width="13.88671875" style="3" customWidth="1"/>
    <col min="13829" max="13829" width="13.109375" style="3" customWidth="1"/>
    <col min="13830" max="13830" width="22" style="3" customWidth="1"/>
    <col min="13831" max="13831" width="17.5546875" style="3" customWidth="1"/>
    <col min="13832" max="13832" width="31.44140625" style="3" customWidth="1"/>
    <col min="13833" max="13833" width="0.21875" style="3" customWidth="1"/>
    <col min="13834" max="13834" width="36.109375" style="3" customWidth="1"/>
    <col min="13835" max="13835" width="19.44140625" style="3" customWidth="1"/>
    <col min="13836" max="13836" width="41.5546875" style="3" customWidth="1"/>
    <col min="13837" max="13837" width="50.6640625" style="3" customWidth="1"/>
    <col min="13838" max="13838" width="51.33203125" style="3" customWidth="1"/>
    <col min="13839" max="13839" width="0" style="3" hidden="1" customWidth="1"/>
    <col min="13840" max="13840" width="39" style="3" customWidth="1"/>
    <col min="13841" max="13841" width="19.5546875" style="3" customWidth="1"/>
    <col min="13842" max="13842" width="23.44140625" style="3" customWidth="1"/>
    <col min="13843" max="13843" width="58.44140625" style="3" customWidth="1"/>
    <col min="13844" max="13844" width="58.6640625" style="3" customWidth="1"/>
    <col min="13845" max="13845" width="54.6640625" style="3" customWidth="1"/>
    <col min="13846" max="13846" width="59.33203125" style="3" customWidth="1"/>
    <col min="13847" max="13847" width="58.6640625" style="3" customWidth="1"/>
    <col min="13848" max="13848" width="55" style="3" customWidth="1"/>
    <col min="13849" max="13849" width="38.88671875" style="3" customWidth="1"/>
    <col min="13850" max="13850" width="47.33203125" style="3" customWidth="1"/>
    <col min="13851" max="13851" width="47.44140625" style="3" customWidth="1"/>
    <col min="13852" max="13852" width="46.33203125" style="3" customWidth="1"/>
    <col min="13853" max="13853" width="42.6640625" style="3" customWidth="1"/>
    <col min="13854" max="13854" width="50.5546875" style="3" customWidth="1"/>
    <col min="13855" max="13855" width="34.5546875" style="3" customWidth="1"/>
    <col min="13856" max="13856" width="9.109375" style="3"/>
    <col min="13857" max="13857" width="0" style="3" hidden="1" customWidth="1"/>
    <col min="13858" max="14083" width="9.109375" style="3"/>
    <col min="14084" max="14084" width="13.88671875" style="3" customWidth="1"/>
    <col min="14085" max="14085" width="13.109375" style="3" customWidth="1"/>
    <col min="14086" max="14086" width="22" style="3" customWidth="1"/>
    <col min="14087" max="14087" width="17.5546875" style="3" customWidth="1"/>
    <col min="14088" max="14088" width="31.44140625" style="3" customWidth="1"/>
    <col min="14089" max="14089" width="0.21875" style="3" customWidth="1"/>
    <col min="14090" max="14090" width="36.109375" style="3" customWidth="1"/>
    <col min="14091" max="14091" width="19.44140625" style="3" customWidth="1"/>
    <col min="14092" max="14092" width="41.5546875" style="3" customWidth="1"/>
    <col min="14093" max="14093" width="50.6640625" style="3" customWidth="1"/>
    <col min="14094" max="14094" width="51.33203125" style="3" customWidth="1"/>
    <col min="14095" max="14095" width="0" style="3" hidden="1" customWidth="1"/>
    <col min="14096" max="14096" width="39" style="3" customWidth="1"/>
    <col min="14097" max="14097" width="19.5546875" style="3" customWidth="1"/>
    <col min="14098" max="14098" width="23.44140625" style="3" customWidth="1"/>
    <col min="14099" max="14099" width="58.44140625" style="3" customWidth="1"/>
    <col min="14100" max="14100" width="58.6640625" style="3" customWidth="1"/>
    <col min="14101" max="14101" width="54.6640625" style="3" customWidth="1"/>
    <col min="14102" max="14102" width="59.33203125" style="3" customWidth="1"/>
    <col min="14103" max="14103" width="58.6640625" style="3" customWidth="1"/>
    <col min="14104" max="14104" width="55" style="3" customWidth="1"/>
    <col min="14105" max="14105" width="38.88671875" style="3" customWidth="1"/>
    <col min="14106" max="14106" width="47.33203125" style="3" customWidth="1"/>
    <col min="14107" max="14107" width="47.44140625" style="3" customWidth="1"/>
    <col min="14108" max="14108" width="46.33203125" style="3" customWidth="1"/>
    <col min="14109" max="14109" width="42.6640625" style="3" customWidth="1"/>
    <col min="14110" max="14110" width="50.5546875" style="3" customWidth="1"/>
    <col min="14111" max="14111" width="34.5546875" style="3" customWidth="1"/>
    <col min="14112" max="14112" width="9.109375" style="3"/>
    <col min="14113" max="14113" width="0" style="3" hidden="1" customWidth="1"/>
    <col min="14114" max="14339" width="9.109375" style="3"/>
    <col min="14340" max="14340" width="13.88671875" style="3" customWidth="1"/>
    <col min="14341" max="14341" width="13.109375" style="3" customWidth="1"/>
    <col min="14342" max="14342" width="22" style="3" customWidth="1"/>
    <col min="14343" max="14343" width="17.5546875" style="3" customWidth="1"/>
    <col min="14344" max="14344" width="31.44140625" style="3" customWidth="1"/>
    <col min="14345" max="14345" width="0.21875" style="3" customWidth="1"/>
    <col min="14346" max="14346" width="36.109375" style="3" customWidth="1"/>
    <col min="14347" max="14347" width="19.44140625" style="3" customWidth="1"/>
    <col min="14348" max="14348" width="41.5546875" style="3" customWidth="1"/>
    <col min="14349" max="14349" width="50.6640625" style="3" customWidth="1"/>
    <col min="14350" max="14350" width="51.33203125" style="3" customWidth="1"/>
    <col min="14351" max="14351" width="0" style="3" hidden="1" customWidth="1"/>
    <col min="14352" max="14352" width="39" style="3" customWidth="1"/>
    <col min="14353" max="14353" width="19.5546875" style="3" customWidth="1"/>
    <col min="14354" max="14354" width="23.44140625" style="3" customWidth="1"/>
    <col min="14355" max="14355" width="58.44140625" style="3" customWidth="1"/>
    <col min="14356" max="14356" width="58.6640625" style="3" customWidth="1"/>
    <col min="14357" max="14357" width="54.6640625" style="3" customWidth="1"/>
    <col min="14358" max="14358" width="59.33203125" style="3" customWidth="1"/>
    <col min="14359" max="14359" width="58.6640625" style="3" customWidth="1"/>
    <col min="14360" max="14360" width="55" style="3" customWidth="1"/>
    <col min="14361" max="14361" width="38.88671875" style="3" customWidth="1"/>
    <col min="14362" max="14362" width="47.33203125" style="3" customWidth="1"/>
    <col min="14363" max="14363" width="47.44140625" style="3" customWidth="1"/>
    <col min="14364" max="14364" width="46.33203125" style="3" customWidth="1"/>
    <col min="14365" max="14365" width="42.6640625" style="3" customWidth="1"/>
    <col min="14366" max="14366" width="50.5546875" style="3" customWidth="1"/>
    <col min="14367" max="14367" width="34.5546875" style="3" customWidth="1"/>
    <col min="14368" max="14368" width="9.109375" style="3"/>
    <col min="14369" max="14369" width="0" style="3" hidden="1" customWidth="1"/>
    <col min="14370" max="14595" width="9.109375" style="3"/>
    <col min="14596" max="14596" width="13.88671875" style="3" customWidth="1"/>
    <col min="14597" max="14597" width="13.109375" style="3" customWidth="1"/>
    <col min="14598" max="14598" width="22" style="3" customWidth="1"/>
    <col min="14599" max="14599" width="17.5546875" style="3" customWidth="1"/>
    <col min="14600" max="14600" width="31.44140625" style="3" customWidth="1"/>
    <col min="14601" max="14601" width="0.21875" style="3" customWidth="1"/>
    <col min="14602" max="14602" width="36.109375" style="3" customWidth="1"/>
    <col min="14603" max="14603" width="19.44140625" style="3" customWidth="1"/>
    <col min="14604" max="14604" width="41.5546875" style="3" customWidth="1"/>
    <col min="14605" max="14605" width="50.6640625" style="3" customWidth="1"/>
    <col min="14606" max="14606" width="51.33203125" style="3" customWidth="1"/>
    <col min="14607" max="14607" width="0" style="3" hidden="1" customWidth="1"/>
    <col min="14608" max="14608" width="39" style="3" customWidth="1"/>
    <col min="14609" max="14609" width="19.5546875" style="3" customWidth="1"/>
    <col min="14610" max="14610" width="23.44140625" style="3" customWidth="1"/>
    <col min="14611" max="14611" width="58.44140625" style="3" customWidth="1"/>
    <col min="14612" max="14612" width="58.6640625" style="3" customWidth="1"/>
    <col min="14613" max="14613" width="54.6640625" style="3" customWidth="1"/>
    <col min="14614" max="14614" width="59.33203125" style="3" customWidth="1"/>
    <col min="14615" max="14615" width="58.6640625" style="3" customWidth="1"/>
    <col min="14616" max="14616" width="55" style="3" customWidth="1"/>
    <col min="14617" max="14617" width="38.88671875" style="3" customWidth="1"/>
    <col min="14618" max="14618" width="47.33203125" style="3" customWidth="1"/>
    <col min="14619" max="14619" width="47.44140625" style="3" customWidth="1"/>
    <col min="14620" max="14620" width="46.33203125" style="3" customWidth="1"/>
    <col min="14621" max="14621" width="42.6640625" style="3" customWidth="1"/>
    <col min="14622" max="14622" width="50.5546875" style="3" customWidth="1"/>
    <col min="14623" max="14623" width="34.5546875" style="3" customWidth="1"/>
    <col min="14624" max="14624" width="9.109375" style="3"/>
    <col min="14625" max="14625" width="0" style="3" hidden="1" customWidth="1"/>
    <col min="14626" max="14851" width="9.109375" style="3"/>
    <col min="14852" max="14852" width="13.88671875" style="3" customWidth="1"/>
    <col min="14853" max="14853" width="13.109375" style="3" customWidth="1"/>
    <col min="14854" max="14854" width="22" style="3" customWidth="1"/>
    <col min="14855" max="14855" width="17.5546875" style="3" customWidth="1"/>
    <col min="14856" max="14856" width="31.44140625" style="3" customWidth="1"/>
    <col min="14857" max="14857" width="0.21875" style="3" customWidth="1"/>
    <col min="14858" max="14858" width="36.109375" style="3" customWidth="1"/>
    <col min="14859" max="14859" width="19.44140625" style="3" customWidth="1"/>
    <col min="14860" max="14860" width="41.5546875" style="3" customWidth="1"/>
    <col min="14861" max="14861" width="50.6640625" style="3" customWidth="1"/>
    <col min="14862" max="14862" width="51.33203125" style="3" customWidth="1"/>
    <col min="14863" max="14863" width="0" style="3" hidden="1" customWidth="1"/>
    <col min="14864" max="14864" width="39" style="3" customWidth="1"/>
    <col min="14865" max="14865" width="19.5546875" style="3" customWidth="1"/>
    <col min="14866" max="14866" width="23.44140625" style="3" customWidth="1"/>
    <col min="14867" max="14867" width="58.44140625" style="3" customWidth="1"/>
    <col min="14868" max="14868" width="58.6640625" style="3" customWidth="1"/>
    <col min="14869" max="14869" width="54.6640625" style="3" customWidth="1"/>
    <col min="14870" max="14870" width="59.33203125" style="3" customWidth="1"/>
    <col min="14871" max="14871" width="58.6640625" style="3" customWidth="1"/>
    <col min="14872" max="14872" width="55" style="3" customWidth="1"/>
    <col min="14873" max="14873" width="38.88671875" style="3" customWidth="1"/>
    <col min="14874" max="14874" width="47.33203125" style="3" customWidth="1"/>
    <col min="14875" max="14875" width="47.44140625" style="3" customWidth="1"/>
    <col min="14876" max="14876" width="46.33203125" style="3" customWidth="1"/>
    <col min="14877" max="14877" width="42.6640625" style="3" customWidth="1"/>
    <col min="14878" max="14878" width="50.5546875" style="3" customWidth="1"/>
    <col min="14879" max="14879" width="34.5546875" style="3" customWidth="1"/>
    <col min="14880" max="14880" width="9.109375" style="3"/>
    <col min="14881" max="14881" width="0" style="3" hidden="1" customWidth="1"/>
    <col min="14882" max="15107" width="9.109375" style="3"/>
    <col min="15108" max="15108" width="13.88671875" style="3" customWidth="1"/>
    <col min="15109" max="15109" width="13.109375" style="3" customWidth="1"/>
    <col min="15110" max="15110" width="22" style="3" customWidth="1"/>
    <col min="15111" max="15111" width="17.5546875" style="3" customWidth="1"/>
    <col min="15112" max="15112" width="31.44140625" style="3" customWidth="1"/>
    <col min="15113" max="15113" width="0.21875" style="3" customWidth="1"/>
    <col min="15114" max="15114" width="36.109375" style="3" customWidth="1"/>
    <col min="15115" max="15115" width="19.44140625" style="3" customWidth="1"/>
    <col min="15116" max="15116" width="41.5546875" style="3" customWidth="1"/>
    <col min="15117" max="15117" width="50.6640625" style="3" customWidth="1"/>
    <col min="15118" max="15118" width="51.33203125" style="3" customWidth="1"/>
    <col min="15119" max="15119" width="0" style="3" hidden="1" customWidth="1"/>
    <col min="15120" max="15120" width="39" style="3" customWidth="1"/>
    <col min="15121" max="15121" width="19.5546875" style="3" customWidth="1"/>
    <col min="15122" max="15122" width="23.44140625" style="3" customWidth="1"/>
    <col min="15123" max="15123" width="58.44140625" style="3" customWidth="1"/>
    <col min="15124" max="15124" width="58.6640625" style="3" customWidth="1"/>
    <col min="15125" max="15125" width="54.6640625" style="3" customWidth="1"/>
    <col min="15126" max="15126" width="59.33203125" style="3" customWidth="1"/>
    <col min="15127" max="15127" width="58.6640625" style="3" customWidth="1"/>
    <col min="15128" max="15128" width="55" style="3" customWidth="1"/>
    <col min="15129" max="15129" width="38.88671875" style="3" customWidth="1"/>
    <col min="15130" max="15130" width="47.33203125" style="3" customWidth="1"/>
    <col min="15131" max="15131" width="47.44140625" style="3" customWidth="1"/>
    <col min="15132" max="15132" width="46.33203125" style="3" customWidth="1"/>
    <col min="15133" max="15133" width="42.6640625" style="3" customWidth="1"/>
    <col min="15134" max="15134" width="50.5546875" style="3" customWidth="1"/>
    <col min="15135" max="15135" width="34.5546875" style="3" customWidth="1"/>
    <col min="15136" max="15136" width="9.109375" style="3"/>
    <col min="15137" max="15137" width="0" style="3" hidden="1" customWidth="1"/>
    <col min="15138" max="15363" width="9.109375" style="3"/>
    <col min="15364" max="15364" width="13.88671875" style="3" customWidth="1"/>
    <col min="15365" max="15365" width="13.109375" style="3" customWidth="1"/>
    <col min="15366" max="15366" width="22" style="3" customWidth="1"/>
    <col min="15367" max="15367" width="17.5546875" style="3" customWidth="1"/>
    <col min="15368" max="15368" width="31.44140625" style="3" customWidth="1"/>
    <col min="15369" max="15369" width="0.21875" style="3" customWidth="1"/>
    <col min="15370" max="15370" width="36.109375" style="3" customWidth="1"/>
    <col min="15371" max="15371" width="19.44140625" style="3" customWidth="1"/>
    <col min="15372" max="15372" width="41.5546875" style="3" customWidth="1"/>
    <col min="15373" max="15373" width="50.6640625" style="3" customWidth="1"/>
    <col min="15374" max="15374" width="51.33203125" style="3" customWidth="1"/>
    <col min="15375" max="15375" width="0" style="3" hidden="1" customWidth="1"/>
    <col min="15376" max="15376" width="39" style="3" customWidth="1"/>
    <col min="15377" max="15377" width="19.5546875" style="3" customWidth="1"/>
    <col min="15378" max="15378" width="23.44140625" style="3" customWidth="1"/>
    <col min="15379" max="15379" width="58.44140625" style="3" customWidth="1"/>
    <col min="15380" max="15380" width="58.6640625" style="3" customWidth="1"/>
    <col min="15381" max="15381" width="54.6640625" style="3" customWidth="1"/>
    <col min="15382" max="15382" width="59.33203125" style="3" customWidth="1"/>
    <col min="15383" max="15383" width="58.6640625" style="3" customWidth="1"/>
    <col min="15384" max="15384" width="55" style="3" customWidth="1"/>
    <col min="15385" max="15385" width="38.88671875" style="3" customWidth="1"/>
    <col min="15386" max="15386" width="47.33203125" style="3" customWidth="1"/>
    <col min="15387" max="15387" width="47.44140625" style="3" customWidth="1"/>
    <col min="15388" max="15388" width="46.33203125" style="3" customWidth="1"/>
    <col min="15389" max="15389" width="42.6640625" style="3" customWidth="1"/>
    <col min="15390" max="15390" width="50.5546875" style="3" customWidth="1"/>
    <col min="15391" max="15391" width="34.5546875" style="3" customWidth="1"/>
    <col min="15392" max="15392" width="9.109375" style="3"/>
    <col min="15393" max="15393" width="0" style="3" hidden="1" customWidth="1"/>
    <col min="15394" max="15619" width="9.109375" style="3"/>
    <col min="15620" max="15620" width="13.88671875" style="3" customWidth="1"/>
    <col min="15621" max="15621" width="13.109375" style="3" customWidth="1"/>
    <col min="15622" max="15622" width="22" style="3" customWidth="1"/>
    <col min="15623" max="15623" width="17.5546875" style="3" customWidth="1"/>
    <col min="15624" max="15624" width="31.44140625" style="3" customWidth="1"/>
    <col min="15625" max="15625" width="0.21875" style="3" customWidth="1"/>
    <col min="15626" max="15626" width="36.109375" style="3" customWidth="1"/>
    <col min="15627" max="15627" width="19.44140625" style="3" customWidth="1"/>
    <col min="15628" max="15628" width="41.5546875" style="3" customWidth="1"/>
    <col min="15629" max="15629" width="50.6640625" style="3" customWidth="1"/>
    <col min="15630" max="15630" width="51.33203125" style="3" customWidth="1"/>
    <col min="15631" max="15631" width="0" style="3" hidden="1" customWidth="1"/>
    <col min="15632" max="15632" width="39" style="3" customWidth="1"/>
    <col min="15633" max="15633" width="19.5546875" style="3" customWidth="1"/>
    <col min="15634" max="15634" width="23.44140625" style="3" customWidth="1"/>
    <col min="15635" max="15635" width="58.44140625" style="3" customWidth="1"/>
    <col min="15636" max="15636" width="58.6640625" style="3" customWidth="1"/>
    <col min="15637" max="15637" width="54.6640625" style="3" customWidth="1"/>
    <col min="15638" max="15638" width="59.33203125" style="3" customWidth="1"/>
    <col min="15639" max="15639" width="58.6640625" style="3" customWidth="1"/>
    <col min="15640" max="15640" width="55" style="3" customWidth="1"/>
    <col min="15641" max="15641" width="38.88671875" style="3" customWidth="1"/>
    <col min="15642" max="15642" width="47.33203125" style="3" customWidth="1"/>
    <col min="15643" max="15643" width="47.44140625" style="3" customWidth="1"/>
    <col min="15644" max="15644" width="46.33203125" style="3" customWidth="1"/>
    <col min="15645" max="15645" width="42.6640625" style="3" customWidth="1"/>
    <col min="15646" max="15646" width="50.5546875" style="3" customWidth="1"/>
    <col min="15647" max="15647" width="34.5546875" style="3" customWidth="1"/>
    <col min="15648" max="15648" width="9.109375" style="3"/>
    <col min="15649" max="15649" width="0" style="3" hidden="1" customWidth="1"/>
    <col min="15650" max="15875" width="9.109375" style="3"/>
    <col min="15876" max="15876" width="13.88671875" style="3" customWidth="1"/>
    <col min="15877" max="15877" width="13.109375" style="3" customWidth="1"/>
    <col min="15878" max="15878" width="22" style="3" customWidth="1"/>
    <col min="15879" max="15879" width="17.5546875" style="3" customWidth="1"/>
    <col min="15880" max="15880" width="31.44140625" style="3" customWidth="1"/>
    <col min="15881" max="15881" width="0.21875" style="3" customWidth="1"/>
    <col min="15882" max="15882" width="36.109375" style="3" customWidth="1"/>
    <col min="15883" max="15883" width="19.44140625" style="3" customWidth="1"/>
    <col min="15884" max="15884" width="41.5546875" style="3" customWidth="1"/>
    <col min="15885" max="15885" width="50.6640625" style="3" customWidth="1"/>
    <col min="15886" max="15886" width="51.33203125" style="3" customWidth="1"/>
    <col min="15887" max="15887" width="0" style="3" hidden="1" customWidth="1"/>
    <col min="15888" max="15888" width="39" style="3" customWidth="1"/>
    <col min="15889" max="15889" width="19.5546875" style="3" customWidth="1"/>
    <col min="15890" max="15890" width="23.44140625" style="3" customWidth="1"/>
    <col min="15891" max="15891" width="58.44140625" style="3" customWidth="1"/>
    <col min="15892" max="15892" width="58.6640625" style="3" customWidth="1"/>
    <col min="15893" max="15893" width="54.6640625" style="3" customWidth="1"/>
    <col min="15894" max="15894" width="59.33203125" style="3" customWidth="1"/>
    <col min="15895" max="15895" width="58.6640625" style="3" customWidth="1"/>
    <col min="15896" max="15896" width="55" style="3" customWidth="1"/>
    <col min="15897" max="15897" width="38.88671875" style="3" customWidth="1"/>
    <col min="15898" max="15898" width="47.33203125" style="3" customWidth="1"/>
    <col min="15899" max="15899" width="47.44140625" style="3" customWidth="1"/>
    <col min="15900" max="15900" width="46.33203125" style="3" customWidth="1"/>
    <col min="15901" max="15901" width="42.6640625" style="3" customWidth="1"/>
    <col min="15902" max="15902" width="50.5546875" style="3" customWidth="1"/>
    <col min="15903" max="15903" width="34.5546875" style="3" customWidth="1"/>
    <col min="15904" max="15904" width="9.109375" style="3"/>
    <col min="15905" max="15905" width="0" style="3" hidden="1" customWidth="1"/>
    <col min="15906" max="16131" width="9.109375" style="3"/>
    <col min="16132" max="16132" width="13.88671875" style="3" customWidth="1"/>
    <col min="16133" max="16133" width="13.109375" style="3" customWidth="1"/>
    <col min="16134" max="16134" width="22" style="3" customWidth="1"/>
    <col min="16135" max="16135" width="17.5546875" style="3" customWidth="1"/>
    <col min="16136" max="16136" width="31.44140625" style="3" customWidth="1"/>
    <col min="16137" max="16137" width="0.21875" style="3" customWidth="1"/>
    <col min="16138" max="16138" width="36.109375" style="3" customWidth="1"/>
    <col min="16139" max="16139" width="19.44140625" style="3" customWidth="1"/>
    <col min="16140" max="16140" width="41.5546875" style="3" customWidth="1"/>
    <col min="16141" max="16141" width="50.6640625" style="3" customWidth="1"/>
    <col min="16142" max="16142" width="51.33203125" style="3" customWidth="1"/>
    <col min="16143" max="16143" width="0" style="3" hidden="1" customWidth="1"/>
    <col min="16144" max="16144" width="39" style="3" customWidth="1"/>
    <col min="16145" max="16145" width="19.5546875" style="3" customWidth="1"/>
    <col min="16146" max="16146" width="23.44140625" style="3" customWidth="1"/>
    <col min="16147" max="16147" width="58.44140625" style="3" customWidth="1"/>
    <col min="16148" max="16148" width="58.6640625" style="3" customWidth="1"/>
    <col min="16149" max="16149" width="54.6640625" style="3" customWidth="1"/>
    <col min="16150" max="16150" width="59.33203125" style="3" customWidth="1"/>
    <col min="16151" max="16151" width="58.6640625" style="3" customWidth="1"/>
    <col min="16152" max="16152" width="55" style="3" customWidth="1"/>
    <col min="16153" max="16153" width="38.88671875" style="3" customWidth="1"/>
    <col min="16154" max="16154" width="47.33203125" style="3" customWidth="1"/>
    <col min="16155" max="16155" width="47.44140625" style="3" customWidth="1"/>
    <col min="16156" max="16156" width="46.33203125" style="3" customWidth="1"/>
    <col min="16157" max="16157" width="42.6640625" style="3" customWidth="1"/>
    <col min="16158" max="16158" width="50.5546875" style="3" customWidth="1"/>
    <col min="16159" max="16159" width="34.5546875" style="3" customWidth="1"/>
    <col min="16160" max="16160" width="9.109375" style="3"/>
    <col min="16161" max="16161" width="0" style="3" hidden="1" customWidth="1"/>
    <col min="16162" max="16384" width="9.109375" style="3"/>
  </cols>
  <sheetData>
    <row r="1" spans="1:81" ht="33" x14ac:dyDescent="0.6">
      <c r="A1" s="283" t="s">
        <v>1347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4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81" ht="33" x14ac:dyDescent="0.6">
      <c r="A2" s="283" t="s">
        <v>997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1"/>
      <c r="N2" s="1"/>
      <c r="O2" s="1"/>
      <c r="P2" s="4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81" ht="33" x14ac:dyDescent="0.6">
      <c r="A3" s="283" t="s">
        <v>1179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  <c r="P3" s="4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81" ht="33" x14ac:dyDescent="0.6">
      <c r="A4" s="283"/>
      <c r="B4" s="283"/>
      <c r="C4" s="4"/>
      <c r="D4" s="2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12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81" s="127" customFormat="1" ht="52.95" customHeight="1" x14ac:dyDescent="0.3">
      <c r="A5" s="284" t="s">
        <v>2</v>
      </c>
      <c r="B5" s="284" t="s">
        <v>3</v>
      </c>
      <c r="C5" s="284" t="s">
        <v>4</v>
      </c>
      <c r="D5" s="284" t="s">
        <v>5</v>
      </c>
      <c r="E5" s="284" t="s">
        <v>140</v>
      </c>
      <c r="F5" s="284" t="s">
        <v>338</v>
      </c>
      <c r="G5" s="284" t="s">
        <v>339</v>
      </c>
      <c r="H5" s="284" t="s">
        <v>9</v>
      </c>
      <c r="I5" s="284" t="s">
        <v>10</v>
      </c>
      <c r="J5" s="284" t="s">
        <v>11</v>
      </c>
      <c r="K5" s="284" t="s">
        <v>12</v>
      </c>
      <c r="L5" s="284" t="s">
        <v>13</v>
      </c>
      <c r="M5" s="347" t="s">
        <v>14</v>
      </c>
      <c r="N5" s="284" t="s">
        <v>15</v>
      </c>
      <c r="O5" s="284" t="s">
        <v>16</v>
      </c>
      <c r="P5" s="319" t="s">
        <v>17</v>
      </c>
      <c r="Q5" s="319" t="s">
        <v>18</v>
      </c>
      <c r="R5" s="319" t="s">
        <v>19</v>
      </c>
      <c r="S5" s="332" t="s">
        <v>20</v>
      </c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81" s="127" customFormat="1" ht="51.6" customHeight="1" x14ac:dyDescent="0.3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48"/>
      <c r="N6" s="284"/>
      <c r="O6" s="284"/>
      <c r="P6" s="320"/>
      <c r="Q6" s="320"/>
      <c r="R6" s="320"/>
      <c r="S6" s="332" t="s">
        <v>21</v>
      </c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</row>
    <row r="7" spans="1:81" s="127" customFormat="1" ht="162.75" customHeight="1" x14ac:dyDescent="0.3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1"/>
      <c r="Q7" s="321"/>
      <c r="R7" s="321"/>
      <c r="S7" s="19" t="s">
        <v>22</v>
      </c>
      <c r="T7" s="19" t="s">
        <v>23</v>
      </c>
      <c r="U7" s="18" t="s">
        <v>24</v>
      </c>
      <c r="V7" s="19" t="s">
        <v>25</v>
      </c>
      <c r="W7" s="19" t="s">
        <v>26</v>
      </c>
      <c r="X7" s="20" t="s">
        <v>27</v>
      </c>
      <c r="Y7" s="19" t="s">
        <v>28</v>
      </c>
      <c r="Z7" s="19" t="s">
        <v>29</v>
      </c>
      <c r="AA7" s="20" t="s">
        <v>30</v>
      </c>
      <c r="AB7" s="19" t="s">
        <v>31</v>
      </c>
      <c r="AC7" s="19" t="s">
        <v>32</v>
      </c>
      <c r="AD7" s="20" t="s">
        <v>33</v>
      </c>
      <c r="AE7" s="9" t="s">
        <v>34</v>
      </c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</row>
    <row r="8" spans="1:81" ht="164.25" customHeight="1" x14ac:dyDescent="0.5">
      <c r="A8" s="361" t="s">
        <v>35</v>
      </c>
      <c r="B8" s="361" t="s">
        <v>36</v>
      </c>
      <c r="C8" s="361" t="s">
        <v>37</v>
      </c>
      <c r="D8" s="361" t="s">
        <v>1180</v>
      </c>
      <c r="E8" s="361" t="s">
        <v>39</v>
      </c>
      <c r="F8" s="335" t="s">
        <v>836</v>
      </c>
      <c r="G8" s="335" t="s">
        <v>932</v>
      </c>
      <c r="H8" s="361" t="s">
        <v>1181</v>
      </c>
      <c r="I8" s="364" t="s">
        <v>1182</v>
      </c>
      <c r="J8" s="365">
        <v>21</v>
      </c>
      <c r="K8" s="361" t="s">
        <v>1183</v>
      </c>
      <c r="L8" s="364" t="s">
        <v>1184</v>
      </c>
      <c r="M8" s="364" t="s">
        <v>1184</v>
      </c>
      <c r="N8" s="364" t="s">
        <v>1185</v>
      </c>
      <c r="O8" s="361" t="s">
        <v>1186</v>
      </c>
      <c r="P8" s="129">
        <v>5743160</v>
      </c>
      <c r="Q8" s="130" t="s">
        <v>896</v>
      </c>
      <c r="R8" s="129" t="s">
        <v>1187</v>
      </c>
      <c r="S8" s="131" t="s">
        <v>49</v>
      </c>
      <c r="T8" s="131" t="s">
        <v>1188</v>
      </c>
      <c r="U8" s="131" t="s">
        <v>49</v>
      </c>
      <c r="V8" s="131" t="s">
        <v>1189</v>
      </c>
      <c r="W8" s="131" t="s">
        <v>1190</v>
      </c>
      <c r="X8" s="131" t="s">
        <v>1191</v>
      </c>
      <c r="Y8" s="131" t="s">
        <v>1192</v>
      </c>
      <c r="Z8" s="131" t="s">
        <v>1193</v>
      </c>
      <c r="AA8" s="131" t="s">
        <v>1194</v>
      </c>
      <c r="AB8" s="131" t="s">
        <v>1195</v>
      </c>
      <c r="AC8" s="131" t="s">
        <v>1196</v>
      </c>
      <c r="AD8" s="131" t="s">
        <v>1185</v>
      </c>
      <c r="AE8" s="364" t="s">
        <v>1197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s="134" customFormat="1" ht="48" customHeight="1" x14ac:dyDescent="0.5">
      <c r="A9" s="362"/>
      <c r="B9" s="362"/>
      <c r="C9" s="362"/>
      <c r="D9" s="362"/>
      <c r="E9" s="362"/>
      <c r="F9" s="335" t="s">
        <v>930</v>
      </c>
      <c r="G9" s="335"/>
      <c r="H9" s="362"/>
      <c r="I9" s="364"/>
      <c r="J9" s="365"/>
      <c r="K9" s="363"/>
      <c r="L9" s="364"/>
      <c r="M9" s="364"/>
      <c r="N9" s="364"/>
      <c r="O9" s="362"/>
      <c r="P9" s="129"/>
      <c r="Q9" s="129"/>
      <c r="R9" s="129"/>
      <c r="S9" s="131" t="s">
        <v>49</v>
      </c>
      <c r="T9" s="131" t="s">
        <v>49</v>
      </c>
      <c r="U9" s="131" t="s">
        <v>49</v>
      </c>
      <c r="V9" s="131" t="s">
        <v>49</v>
      </c>
      <c r="W9" s="131" t="s">
        <v>49</v>
      </c>
      <c r="X9" s="132">
        <v>1000000</v>
      </c>
      <c r="Y9" s="132">
        <v>2743160</v>
      </c>
      <c r="Z9" s="132">
        <f>Y9</f>
        <v>2743160</v>
      </c>
      <c r="AA9" s="132">
        <v>3743160</v>
      </c>
      <c r="AB9" s="132">
        <f>AA9</f>
        <v>3743160</v>
      </c>
      <c r="AC9" s="132">
        <v>5743160</v>
      </c>
      <c r="AD9" s="132">
        <v>5743160</v>
      </c>
      <c r="AE9" s="364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</row>
    <row r="10" spans="1:81" ht="193.5" customHeight="1" x14ac:dyDescent="0.5">
      <c r="A10" s="361" t="s">
        <v>35</v>
      </c>
      <c r="B10" s="361" t="s">
        <v>36</v>
      </c>
      <c r="C10" s="361" t="s">
        <v>37</v>
      </c>
      <c r="D10" s="361" t="s">
        <v>1198</v>
      </c>
      <c r="E10" s="361" t="s">
        <v>39</v>
      </c>
      <c r="F10" s="335" t="s">
        <v>836</v>
      </c>
      <c r="G10" s="335" t="s">
        <v>932</v>
      </c>
      <c r="H10" s="361" t="s">
        <v>1181</v>
      </c>
      <c r="I10" s="364" t="s">
        <v>1199</v>
      </c>
      <c r="J10" s="364">
        <v>4</v>
      </c>
      <c r="K10" s="361" t="s">
        <v>1183</v>
      </c>
      <c r="L10" s="364" t="s">
        <v>1200</v>
      </c>
      <c r="M10" s="364" t="s">
        <v>1200</v>
      </c>
      <c r="N10" s="364" t="s">
        <v>1201</v>
      </c>
      <c r="O10" s="361" t="s">
        <v>1186</v>
      </c>
      <c r="P10" s="135">
        <v>5000000</v>
      </c>
      <c r="Q10" s="130" t="s">
        <v>896</v>
      </c>
      <c r="R10" s="131" t="s">
        <v>1202</v>
      </c>
      <c r="S10" s="131" t="s">
        <v>49</v>
      </c>
      <c r="T10" s="131" t="s">
        <v>49</v>
      </c>
      <c r="U10" s="131" t="s">
        <v>1203</v>
      </c>
      <c r="V10" s="131" t="s">
        <v>1204</v>
      </c>
      <c r="W10" s="131" t="s">
        <v>49</v>
      </c>
      <c r="X10" s="131" t="s">
        <v>1205</v>
      </c>
      <c r="Y10" s="131" t="s">
        <v>1206</v>
      </c>
      <c r="Z10" s="131" t="s">
        <v>1207</v>
      </c>
      <c r="AA10" s="131" t="s">
        <v>1208</v>
      </c>
      <c r="AB10" s="131" t="s">
        <v>1209</v>
      </c>
      <c r="AC10" s="131" t="s">
        <v>1210</v>
      </c>
      <c r="AD10" s="131" t="s">
        <v>1201</v>
      </c>
      <c r="AE10" s="364" t="s">
        <v>1211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</row>
    <row r="11" spans="1:81" ht="37.200000000000003" customHeight="1" x14ac:dyDescent="0.5">
      <c r="A11" s="362"/>
      <c r="B11" s="362"/>
      <c r="C11" s="362"/>
      <c r="D11" s="362"/>
      <c r="E11" s="362"/>
      <c r="F11" s="335" t="s">
        <v>930</v>
      </c>
      <c r="G11" s="335"/>
      <c r="H11" s="362"/>
      <c r="I11" s="364"/>
      <c r="J11" s="364"/>
      <c r="K11" s="363"/>
      <c r="L11" s="364"/>
      <c r="M11" s="364"/>
      <c r="N11" s="364"/>
      <c r="O11" s="362"/>
      <c r="P11" s="136"/>
      <c r="Q11" s="136"/>
      <c r="R11" s="136"/>
      <c r="S11" s="131" t="s">
        <v>49</v>
      </c>
      <c r="T11" s="131" t="s">
        <v>49</v>
      </c>
      <c r="U11" s="131" t="s">
        <v>49</v>
      </c>
      <c r="V11" s="131" t="s">
        <v>49</v>
      </c>
      <c r="W11" s="131" t="s">
        <v>49</v>
      </c>
      <c r="X11" s="131" t="s">
        <v>49</v>
      </c>
      <c r="Y11" s="131" t="s">
        <v>49</v>
      </c>
      <c r="Z11" s="136">
        <v>1500000</v>
      </c>
      <c r="AA11" s="136">
        <f>Z11</f>
        <v>1500000</v>
      </c>
      <c r="AB11" s="136">
        <v>3500000</v>
      </c>
      <c r="AC11" s="136">
        <f>AB11</f>
        <v>3500000</v>
      </c>
      <c r="AD11" s="136">
        <v>5000000</v>
      </c>
      <c r="AE11" s="364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</row>
    <row r="12" spans="1:81" s="50" customFormat="1" ht="146.25" customHeight="1" x14ac:dyDescent="0.3">
      <c r="A12" s="361" t="s">
        <v>35</v>
      </c>
      <c r="B12" s="361" t="s">
        <v>36</v>
      </c>
      <c r="C12" s="361" t="s">
        <v>37</v>
      </c>
      <c r="D12" s="361" t="s">
        <v>1212</v>
      </c>
      <c r="E12" s="361" t="s">
        <v>39</v>
      </c>
      <c r="F12" s="335" t="s">
        <v>836</v>
      </c>
      <c r="G12" s="335" t="s">
        <v>932</v>
      </c>
      <c r="H12" s="361" t="s">
        <v>1181</v>
      </c>
      <c r="I12" s="370" t="s">
        <v>1213</v>
      </c>
      <c r="J12" s="372">
        <v>7</v>
      </c>
      <c r="K12" s="361" t="s">
        <v>1183</v>
      </c>
      <c r="L12" s="364" t="s">
        <v>1214</v>
      </c>
      <c r="M12" s="364" t="s">
        <v>1214</v>
      </c>
      <c r="N12" s="364" t="s">
        <v>1215</v>
      </c>
      <c r="O12" s="361" t="s">
        <v>1186</v>
      </c>
      <c r="P12" s="137">
        <v>9500000</v>
      </c>
      <c r="Q12" s="130" t="s">
        <v>896</v>
      </c>
      <c r="R12" s="138" t="s">
        <v>1216</v>
      </c>
      <c r="S12" s="139" t="s">
        <v>1217</v>
      </c>
      <c r="T12" s="139" t="s">
        <v>1218</v>
      </c>
      <c r="U12" s="139" t="s">
        <v>1219</v>
      </c>
      <c r="V12" s="139" t="s">
        <v>1220</v>
      </c>
      <c r="W12" s="139" t="s">
        <v>1221</v>
      </c>
      <c r="X12" s="139" t="s">
        <v>49</v>
      </c>
      <c r="Y12" s="139" t="s">
        <v>1222</v>
      </c>
      <c r="Z12" s="139" t="s">
        <v>1223</v>
      </c>
      <c r="AA12" s="139" t="s">
        <v>1224</v>
      </c>
      <c r="AB12" s="139" t="s">
        <v>1225</v>
      </c>
      <c r="AC12" s="139" t="s">
        <v>1226</v>
      </c>
      <c r="AD12" s="139" t="s">
        <v>1215</v>
      </c>
      <c r="AE12" s="366" t="s">
        <v>1227</v>
      </c>
    </row>
    <row r="13" spans="1:81" s="141" customFormat="1" ht="30" customHeight="1" x14ac:dyDescent="0.3">
      <c r="A13" s="362"/>
      <c r="B13" s="362"/>
      <c r="C13" s="362"/>
      <c r="D13" s="362"/>
      <c r="E13" s="362"/>
      <c r="F13" s="335" t="s">
        <v>930</v>
      </c>
      <c r="G13" s="335"/>
      <c r="H13" s="362"/>
      <c r="I13" s="371"/>
      <c r="J13" s="372"/>
      <c r="K13" s="363"/>
      <c r="L13" s="364"/>
      <c r="M13" s="364"/>
      <c r="N13" s="364"/>
      <c r="O13" s="362"/>
      <c r="P13" s="140"/>
      <c r="Q13" s="140"/>
      <c r="R13" s="140"/>
      <c r="S13" s="131" t="s">
        <v>49</v>
      </c>
      <c r="T13" s="132">
        <v>1500000</v>
      </c>
      <c r="U13" s="132">
        <v>3000000</v>
      </c>
      <c r="V13" s="132">
        <v>4500000</v>
      </c>
      <c r="W13" s="132">
        <v>6000000</v>
      </c>
      <c r="X13" s="132">
        <f>W13</f>
        <v>6000000</v>
      </c>
      <c r="Y13" s="132">
        <v>2500000</v>
      </c>
      <c r="Z13" s="132">
        <v>7000000</v>
      </c>
      <c r="AA13" s="132">
        <f>Z13</f>
        <v>7000000</v>
      </c>
      <c r="AB13" s="132">
        <v>8000000</v>
      </c>
      <c r="AC13" s="132">
        <f>AB13</f>
        <v>8000000</v>
      </c>
      <c r="AD13" s="132">
        <v>9500000</v>
      </c>
      <c r="AE13" s="367"/>
    </row>
    <row r="14" spans="1:81" s="50" customFormat="1" ht="188.25" customHeight="1" x14ac:dyDescent="0.3">
      <c r="A14" s="361" t="s">
        <v>35</v>
      </c>
      <c r="B14" s="361" t="s">
        <v>36</v>
      </c>
      <c r="C14" s="361" t="s">
        <v>37</v>
      </c>
      <c r="D14" s="361" t="s">
        <v>1228</v>
      </c>
      <c r="E14" s="361" t="s">
        <v>39</v>
      </c>
      <c r="F14" s="335" t="s">
        <v>836</v>
      </c>
      <c r="G14" s="335" t="s">
        <v>932</v>
      </c>
      <c r="H14" s="361" t="s">
        <v>1181</v>
      </c>
      <c r="I14" s="368" t="s">
        <v>1229</v>
      </c>
      <c r="J14" s="369">
        <v>8</v>
      </c>
      <c r="K14" s="361" t="s">
        <v>1183</v>
      </c>
      <c r="L14" s="364" t="s">
        <v>1230</v>
      </c>
      <c r="M14" s="364" t="s">
        <v>1230</v>
      </c>
      <c r="N14" s="364" t="s">
        <v>1231</v>
      </c>
      <c r="O14" s="361" t="s">
        <v>1186</v>
      </c>
      <c r="P14" s="137">
        <v>9500000</v>
      </c>
      <c r="Q14" s="130" t="s">
        <v>896</v>
      </c>
      <c r="R14" s="138" t="s">
        <v>1232</v>
      </c>
      <c r="S14" s="139" t="s">
        <v>1217</v>
      </c>
      <c r="T14" s="139" t="s">
        <v>1218</v>
      </c>
      <c r="U14" s="139" t="s">
        <v>1219</v>
      </c>
      <c r="V14" s="139" t="s">
        <v>1220</v>
      </c>
      <c r="W14" s="139" t="s">
        <v>1221</v>
      </c>
      <c r="X14" s="142" t="s">
        <v>49</v>
      </c>
      <c r="Y14" s="139" t="s">
        <v>1222</v>
      </c>
      <c r="Z14" s="139" t="s">
        <v>1223</v>
      </c>
      <c r="AA14" s="138" t="s">
        <v>49</v>
      </c>
      <c r="AB14" s="139" t="s">
        <v>1225</v>
      </c>
      <c r="AC14" s="139" t="s">
        <v>1226</v>
      </c>
      <c r="AD14" s="139" t="s">
        <v>1231</v>
      </c>
      <c r="AE14" s="366" t="s">
        <v>1227</v>
      </c>
    </row>
    <row r="15" spans="1:81" s="50" customFormat="1" ht="30" customHeight="1" x14ac:dyDescent="0.3">
      <c r="A15" s="362"/>
      <c r="B15" s="362"/>
      <c r="C15" s="362"/>
      <c r="D15" s="362"/>
      <c r="E15" s="362"/>
      <c r="F15" s="335" t="s">
        <v>930</v>
      </c>
      <c r="G15" s="335"/>
      <c r="H15" s="362"/>
      <c r="I15" s="368"/>
      <c r="J15" s="369"/>
      <c r="K15" s="363"/>
      <c r="L15" s="364"/>
      <c r="M15" s="364"/>
      <c r="N15" s="364"/>
      <c r="O15" s="362"/>
      <c r="P15" s="140"/>
      <c r="Q15" s="138"/>
      <c r="R15" s="138"/>
      <c r="S15" s="131" t="s">
        <v>49</v>
      </c>
      <c r="T15" s="132">
        <v>1500000</v>
      </c>
      <c r="U15" s="132">
        <v>3000000</v>
      </c>
      <c r="V15" s="132">
        <v>4500000</v>
      </c>
      <c r="W15" s="132">
        <v>6000000</v>
      </c>
      <c r="X15" s="143">
        <f>W15</f>
        <v>6000000</v>
      </c>
      <c r="Y15" s="143">
        <f>X15</f>
        <v>6000000</v>
      </c>
      <c r="Z15" s="132">
        <v>7000000</v>
      </c>
      <c r="AA15" s="143">
        <f>Z15</f>
        <v>7000000</v>
      </c>
      <c r="AB15" s="132">
        <v>8500000</v>
      </c>
      <c r="AC15" s="143">
        <f>AB15</f>
        <v>8500000</v>
      </c>
      <c r="AD15" s="132">
        <v>9500000</v>
      </c>
      <c r="AE15" s="367"/>
    </row>
    <row r="16" spans="1:81" s="50" customFormat="1" ht="144" customHeight="1" x14ac:dyDescent="0.3">
      <c r="A16" s="361" t="s">
        <v>35</v>
      </c>
      <c r="B16" s="361" t="s">
        <v>36</v>
      </c>
      <c r="C16" s="361" t="s">
        <v>37</v>
      </c>
      <c r="D16" s="361" t="s">
        <v>1233</v>
      </c>
      <c r="E16" s="361" t="s">
        <v>39</v>
      </c>
      <c r="F16" s="335" t="s">
        <v>836</v>
      </c>
      <c r="G16" s="335" t="s">
        <v>932</v>
      </c>
      <c r="H16" s="361" t="s">
        <v>1181</v>
      </c>
      <c r="I16" s="373" t="s">
        <v>1234</v>
      </c>
      <c r="J16" s="366">
        <v>9</v>
      </c>
      <c r="K16" s="361" t="s">
        <v>1183</v>
      </c>
      <c r="L16" s="364" t="s">
        <v>1235</v>
      </c>
      <c r="M16" s="364" t="s">
        <v>1235</v>
      </c>
      <c r="N16" s="364" t="s">
        <v>1236</v>
      </c>
      <c r="O16" s="361" t="s">
        <v>1237</v>
      </c>
      <c r="P16" s="137">
        <v>4000000</v>
      </c>
      <c r="Q16" s="130" t="s">
        <v>896</v>
      </c>
      <c r="R16" s="138" t="s">
        <v>1238</v>
      </c>
      <c r="S16" s="144" t="s">
        <v>49</v>
      </c>
      <c r="T16" s="140" t="s">
        <v>49</v>
      </c>
      <c r="U16" s="140" t="s">
        <v>49</v>
      </c>
      <c r="V16" s="140" t="s">
        <v>49</v>
      </c>
      <c r="W16" s="140" t="s">
        <v>49</v>
      </c>
      <c r="X16" s="140" t="s">
        <v>49</v>
      </c>
      <c r="Y16" s="144" t="s">
        <v>49</v>
      </c>
      <c r="Z16" s="144"/>
      <c r="AA16" s="144" t="s">
        <v>1239</v>
      </c>
      <c r="AB16" s="144" t="s">
        <v>1240</v>
      </c>
      <c r="AC16" s="144" t="s">
        <v>49</v>
      </c>
      <c r="AD16" s="144" t="s">
        <v>1236</v>
      </c>
      <c r="AE16" s="366" t="s">
        <v>1241</v>
      </c>
    </row>
    <row r="17" spans="1:31" s="50" customFormat="1" ht="32.25" customHeight="1" x14ac:dyDescent="0.45">
      <c r="A17" s="362"/>
      <c r="B17" s="362"/>
      <c r="C17" s="362"/>
      <c r="D17" s="362"/>
      <c r="E17" s="362"/>
      <c r="F17" s="335" t="s">
        <v>930</v>
      </c>
      <c r="G17" s="335"/>
      <c r="H17" s="362"/>
      <c r="I17" s="374"/>
      <c r="J17" s="367"/>
      <c r="K17" s="363"/>
      <c r="L17" s="364"/>
      <c r="M17" s="364"/>
      <c r="N17" s="364"/>
      <c r="O17" s="362"/>
      <c r="P17" s="145"/>
      <c r="Q17" s="146"/>
      <c r="R17" s="147"/>
      <c r="S17" s="131" t="s">
        <v>49</v>
      </c>
      <c r="T17" s="131" t="s">
        <v>49</v>
      </c>
      <c r="U17" s="131" t="s">
        <v>49</v>
      </c>
      <c r="V17" s="131" t="s">
        <v>49</v>
      </c>
      <c r="W17" s="131" t="s">
        <v>49</v>
      </c>
      <c r="X17" s="131" t="s">
        <v>49</v>
      </c>
      <c r="Y17" s="131" t="s">
        <v>49</v>
      </c>
      <c r="Z17" s="131" t="s">
        <v>49</v>
      </c>
      <c r="AA17" s="131" t="s">
        <v>49</v>
      </c>
      <c r="AB17" s="132">
        <v>1000000</v>
      </c>
      <c r="AC17" s="132">
        <f>AB17</f>
        <v>1000000</v>
      </c>
      <c r="AD17" s="132">
        <v>2000000</v>
      </c>
      <c r="AE17" s="367"/>
    </row>
    <row r="18" spans="1:31" s="50" customFormat="1" ht="171.75" customHeight="1" x14ac:dyDescent="0.3">
      <c r="A18" s="361" t="s">
        <v>35</v>
      </c>
      <c r="B18" s="361" t="s">
        <v>36</v>
      </c>
      <c r="C18" s="361" t="s">
        <v>37</v>
      </c>
      <c r="D18" s="361" t="s">
        <v>1242</v>
      </c>
      <c r="E18" s="361" t="s">
        <v>39</v>
      </c>
      <c r="F18" s="335" t="s">
        <v>836</v>
      </c>
      <c r="G18" s="335" t="s">
        <v>932</v>
      </c>
      <c r="H18" s="361" t="s">
        <v>1181</v>
      </c>
      <c r="I18" s="373" t="s">
        <v>1243</v>
      </c>
      <c r="J18" s="366">
        <v>14</v>
      </c>
      <c r="K18" s="361" t="s">
        <v>1183</v>
      </c>
      <c r="L18" s="364" t="s">
        <v>1244</v>
      </c>
      <c r="M18" s="364" t="s">
        <v>1244</v>
      </c>
      <c r="N18" s="364" t="s">
        <v>1245</v>
      </c>
      <c r="O18" s="361" t="s">
        <v>1186</v>
      </c>
      <c r="P18" s="137">
        <v>4000000</v>
      </c>
      <c r="Q18" s="130" t="s">
        <v>896</v>
      </c>
      <c r="R18" s="140" t="s">
        <v>1246</v>
      </c>
      <c r="S18" s="148" t="s">
        <v>1247</v>
      </c>
      <c r="T18" s="148" t="s">
        <v>1248</v>
      </c>
      <c r="U18" s="148" t="s">
        <v>1249</v>
      </c>
      <c r="V18" s="148" t="s">
        <v>1250</v>
      </c>
      <c r="W18" s="148" t="s">
        <v>1245</v>
      </c>
      <c r="X18" s="140" t="s">
        <v>49</v>
      </c>
      <c r="Y18" s="140" t="s">
        <v>49</v>
      </c>
      <c r="Z18" s="140" t="s">
        <v>49</v>
      </c>
      <c r="AA18" s="140" t="s">
        <v>49</v>
      </c>
      <c r="AB18" s="140" t="s">
        <v>49</v>
      </c>
      <c r="AC18" s="140" t="s">
        <v>49</v>
      </c>
      <c r="AD18" s="148" t="s">
        <v>1245</v>
      </c>
      <c r="AE18" s="366" t="s">
        <v>1241</v>
      </c>
    </row>
    <row r="19" spans="1:31" s="50" customFormat="1" ht="32.4" customHeight="1" x14ac:dyDescent="0.3">
      <c r="A19" s="362"/>
      <c r="B19" s="362"/>
      <c r="C19" s="362"/>
      <c r="D19" s="362"/>
      <c r="E19" s="362"/>
      <c r="F19" s="335" t="s">
        <v>930</v>
      </c>
      <c r="G19" s="335"/>
      <c r="H19" s="362"/>
      <c r="I19" s="374"/>
      <c r="J19" s="367"/>
      <c r="K19" s="363"/>
      <c r="L19" s="364"/>
      <c r="M19" s="364"/>
      <c r="N19" s="364"/>
      <c r="O19" s="362"/>
      <c r="P19" s="140"/>
      <c r="Q19" s="140"/>
      <c r="R19" s="140"/>
      <c r="S19" s="131" t="s">
        <v>49</v>
      </c>
      <c r="T19" s="143">
        <v>1000000</v>
      </c>
      <c r="U19" s="143">
        <v>2000000</v>
      </c>
      <c r="V19" s="143">
        <v>2000000</v>
      </c>
      <c r="W19" s="143">
        <v>4000000</v>
      </c>
      <c r="X19" s="131" t="s">
        <v>49</v>
      </c>
      <c r="Y19" s="131" t="s">
        <v>49</v>
      </c>
      <c r="Z19" s="131" t="s">
        <v>49</v>
      </c>
      <c r="AA19" s="131" t="s">
        <v>49</v>
      </c>
      <c r="AB19" s="131" t="s">
        <v>49</v>
      </c>
      <c r="AC19" s="131" t="s">
        <v>49</v>
      </c>
      <c r="AD19" s="131" t="s">
        <v>49</v>
      </c>
      <c r="AE19" s="367"/>
    </row>
    <row r="20" spans="1:31" s="50" customFormat="1" ht="141.75" customHeight="1" x14ac:dyDescent="0.3">
      <c r="A20" s="361" t="s">
        <v>35</v>
      </c>
      <c r="B20" s="361" t="s">
        <v>36</v>
      </c>
      <c r="C20" s="361" t="s">
        <v>37</v>
      </c>
      <c r="D20" s="361" t="s">
        <v>1251</v>
      </c>
      <c r="E20" s="361" t="s">
        <v>39</v>
      </c>
      <c r="F20" s="335" t="s">
        <v>836</v>
      </c>
      <c r="G20" s="335" t="s">
        <v>932</v>
      </c>
      <c r="H20" s="361" t="s">
        <v>1181</v>
      </c>
      <c r="I20" s="373" t="s">
        <v>1252</v>
      </c>
      <c r="J20" s="366">
        <v>12</v>
      </c>
      <c r="K20" s="361" t="s">
        <v>1183</v>
      </c>
      <c r="L20" s="364" t="s">
        <v>1253</v>
      </c>
      <c r="M20" s="364" t="s">
        <v>1253</v>
      </c>
      <c r="N20" s="364" t="s">
        <v>1254</v>
      </c>
      <c r="O20" s="361" t="s">
        <v>1237</v>
      </c>
      <c r="P20" s="137">
        <v>2500000</v>
      </c>
      <c r="Q20" s="130" t="s">
        <v>896</v>
      </c>
      <c r="R20" s="140" t="s">
        <v>1255</v>
      </c>
      <c r="S20" s="144" t="s">
        <v>49</v>
      </c>
      <c r="T20" s="140" t="s">
        <v>49</v>
      </c>
      <c r="U20" s="140" t="s">
        <v>49</v>
      </c>
      <c r="V20" s="140" t="s">
        <v>49</v>
      </c>
      <c r="W20" s="140" t="s">
        <v>49</v>
      </c>
      <c r="X20" s="140" t="s">
        <v>49</v>
      </c>
      <c r="Y20" s="144" t="s">
        <v>49</v>
      </c>
      <c r="Z20" s="144" t="s">
        <v>49</v>
      </c>
      <c r="AA20" s="144" t="s">
        <v>1256</v>
      </c>
      <c r="AB20" s="144" t="s">
        <v>1257</v>
      </c>
      <c r="AC20" s="144" t="s">
        <v>49</v>
      </c>
      <c r="AD20" s="144" t="s">
        <v>1258</v>
      </c>
      <c r="AE20" s="366" t="s">
        <v>1197</v>
      </c>
    </row>
    <row r="21" spans="1:31" s="50" customFormat="1" ht="30" customHeight="1" x14ac:dyDescent="0.3">
      <c r="A21" s="362"/>
      <c r="B21" s="362"/>
      <c r="C21" s="362"/>
      <c r="D21" s="362"/>
      <c r="E21" s="362"/>
      <c r="F21" s="335" t="s">
        <v>930</v>
      </c>
      <c r="G21" s="335"/>
      <c r="H21" s="362"/>
      <c r="I21" s="374"/>
      <c r="J21" s="367"/>
      <c r="K21" s="363"/>
      <c r="L21" s="364"/>
      <c r="M21" s="364"/>
      <c r="N21" s="364"/>
      <c r="O21" s="362"/>
      <c r="P21" s="140"/>
      <c r="Q21" s="140"/>
      <c r="R21" s="140"/>
      <c r="S21" s="131" t="s">
        <v>49</v>
      </c>
      <c r="T21" s="131" t="s">
        <v>49</v>
      </c>
      <c r="U21" s="131" t="s">
        <v>49</v>
      </c>
      <c r="V21" s="131" t="s">
        <v>49</v>
      </c>
      <c r="W21" s="131" t="s">
        <v>49</v>
      </c>
      <c r="X21" s="131" t="s">
        <v>49</v>
      </c>
      <c r="Y21" s="131" t="s">
        <v>49</v>
      </c>
      <c r="Z21" s="131" t="s">
        <v>49</v>
      </c>
      <c r="AA21" s="131" t="s">
        <v>49</v>
      </c>
      <c r="AB21" s="132">
        <v>1000000</v>
      </c>
      <c r="AC21" s="132">
        <f>AB21</f>
        <v>1000000</v>
      </c>
      <c r="AD21" s="132">
        <v>2000000</v>
      </c>
      <c r="AE21" s="367"/>
    </row>
    <row r="22" spans="1:31" s="50" customFormat="1" ht="135.15" customHeight="1" x14ac:dyDescent="0.3">
      <c r="A22" s="361" t="s">
        <v>35</v>
      </c>
      <c r="B22" s="361" t="s">
        <v>36</v>
      </c>
      <c r="C22" s="361" t="s">
        <v>37</v>
      </c>
      <c r="D22" s="361" t="s">
        <v>1259</v>
      </c>
      <c r="E22" s="361" t="s">
        <v>39</v>
      </c>
      <c r="F22" s="335" t="s">
        <v>836</v>
      </c>
      <c r="G22" s="335" t="s">
        <v>932</v>
      </c>
      <c r="H22" s="361" t="s">
        <v>1181</v>
      </c>
      <c r="I22" s="373" t="s">
        <v>1260</v>
      </c>
      <c r="J22" s="366">
        <v>1</v>
      </c>
      <c r="K22" s="361" t="s">
        <v>1183</v>
      </c>
      <c r="L22" s="364" t="s">
        <v>1261</v>
      </c>
      <c r="M22" s="364" t="s">
        <v>1261</v>
      </c>
      <c r="N22" s="364" t="s">
        <v>1262</v>
      </c>
      <c r="O22" s="361" t="s">
        <v>1186</v>
      </c>
      <c r="P22" s="137">
        <v>2000000</v>
      </c>
      <c r="Q22" s="130" t="s">
        <v>896</v>
      </c>
      <c r="R22" s="140" t="s">
        <v>1263</v>
      </c>
      <c r="S22" s="138" t="s">
        <v>49</v>
      </c>
      <c r="T22" s="138" t="s">
        <v>49</v>
      </c>
      <c r="U22" s="138" t="s">
        <v>49</v>
      </c>
      <c r="V22" s="138" t="s">
        <v>49</v>
      </c>
      <c r="W22" s="138" t="s">
        <v>1264</v>
      </c>
      <c r="X22" s="138" t="s">
        <v>1265</v>
      </c>
      <c r="Y22" s="138" t="s">
        <v>1266</v>
      </c>
      <c r="Z22" s="138" t="s">
        <v>1267</v>
      </c>
      <c r="AA22" s="138" t="s">
        <v>1268</v>
      </c>
      <c r="AB22" s="138" t="s">
        <v>1269</v>
      </c>
      <c r="AC22" s="138" t="s">
        <v>1270</v>
      </c>
      <c r="AD22" s="149" t="s">
        <v>1262</v>
      </c>
      <c r="AE22" s="366" t="s">
        <v>1271</v>
      </c>
    </row>
    <row r="23" spans="1:31" s="50" customFormat="1" ht="37.200000000000003" customHeight="1" x14ac:dyDescent="0.3">
      <c r="A23" s="362"/>
      <c r="B23" s="362"/>
      <c r="C23" s="362"/>
      <c r="D23" s="362"/>
      <c r="E23" s="362"/>
      <c r="F23" s="335" t="s">
        <v>930</v>
      </c>
      <c r="G23" s="335"/>
      <c r="H23" s="362"/>
      <c r="I23" s="374"/>
      <c r="J23" s="367"/>
      <c r="K23" s="363"/>
      <c r="L23" s="364"/>
      <c r="M23" s="364"/>
      <c r="N23" s="364"/>
      <c r="O23" s="362"/>
      <c r="P23" s="140"/>
      <c r="Q23" s="140"/>
      <c r="R23" s="140"/>
      <c r="S23" s="131" t="s">
        <v>49</v>
      </c>
      <c r="T23" s="131" t="s">
        <v>49</v>
      </c>
      <c r="U23" s="131" t="s">
        <v>49</v>
      </c>
      <c r="V23" s="131" t="s">
        <v>49</v>
      </c>
      <c r="W23" s="131" t="s">
        <v>49</v>
      </c>
      <c r="X23" s="131" t="s">
        <v>49</v>
      </c>
      <c r="Y23" s="132">
        <v>500000</v>
      </c>
      <c r="Z23" s="143">
        <f>Y23</f>
        <v>500000</v>
      </c>
      <c r="AA23" s="132">
        <v>1000000</v>
      </c>
      <c r="AB23" s="143">
        <f>AA23</f>
        <v>1000000</v>
      </c>
      <c r="AC23" s="132">
        <v>1500000</v>
      </c>
      <c r="AD23" s="132">
        <v>2000000</v>
      </c>
      <c r="AE23" s="367"/>
    </row>
    <row r="24" spans="1:31" s="49" customFormat="1" ht="170.4" customHeight="1" x14ac:dyDescent="0.3">
      <c r="A24" s="361" t="s">
        <v>35</v>
      </c>
      <c r="B24" s="361" t="s">
        <v>36</v>
      </c>
      <c r="C24" s="361" t="s">
        <v>37</v>
      </c>
      <c r="D24" s="361" t="s">
        <v>1272</v>
      </c>
      <c r="E24" s="361" t="s">
        <v>39</v>
      </c>
      <c r="F24" s="335" t="s">
        <v>836</v>
      </c>
      <c r="G24" s="335" t="s">
        <v>932</v>
      </c>
      <c r="H24" s="361" t="s">
        <v>1181</v>
      </c>
      <c r="I24" s="373" t="s">
        <v>1273</v>
      </c>
      <c r="J24" s="366">
        <v>5</v>
      </c>
      <c r="K24" s="361" t="s">
        <v>1183</v>
      </c>
      <c r="L24" s="364" t="s">
        <v>1274</v>
      </c>
      <c r="M24" s="364" t="s">
        <v>1275</v>
      </c>
      <c r="N24" s="364" t="s">
        <v>1276</v>
      </c>
      <c r="O24" s="361" t="s">
        <v>1277</v>
      </c>
      <c r="P24" s="137">
        <v>4000000</v>
      </c>
      <c r="Q24" s="130" t="s">
        <v>896</v>
      </c>
      <c r="R24" s="140" t="s">
        <v>1278</v>
      </c>
      <c r="S24" s="138" t="s">
        <v>49</v>
      </c>
      <c r="T24" s="138" t="s">
        <v>49</v>
      </c>
      <c r="U24" s="138" t="s">
        <v>49</v>
      </c>
      <c r="V24" s="138" t="s">
        <v>49</v>
      </c>
      <c r="W24" s="131" t="s">
        <v>1279</v>
      </c>
      <c r="X24" s="131" t="s">
        <v>1280</v>
      </c>
      <c r="Y24" s="131" t="s">
        <v>1281</v>
      </c>
      <c r="Z24" s="131" t="s">
        <v>1276</v>
      </c>
      <c r="AA24" s="150" t="s">
        <v>49</v>
      </c>
      <c r="AB24" s="150" t="s">
        <v>49</v>
      </c>
      <c r="AC24" s="150" t="s">
        <v>49</v>
      </c>
      <c r="AD24" s="131" t="s">
        <v>1276</v>
      </c>
      <c r="AE24" s="364" t="s">
        <v>1197</v>
      </c>
    </row>
    <row r="25" spans="1:31" s="49" customFormat="1" ht="43.8" customHeight="1" x14ac:dyDescent="0.3">
      <c r="A25" s="362"/>
      <c r="B25" s="362"/>
      <c r="C25" s="362"/>
      <c r="D25" s="362"/>
      <c r="E25" s="362"/>
      <c r="F25" s="335" t="s">
        <v>930</v>
      </c>
      <c r="G25" s="335"/>
      <c r="H25" s="362"/>
      <c r="I25" s="374"/>
      <c r="J25" s="367"/>
      <c r="K25" s="363"/>
      <c r="L25" s="364"/>
      <c r="M25" s="364"/>
      <c r="N25" s="364"/>
      <c r="O25" s="362"/>
      <c r="P25" s="140"/>
      <c r="Q25" s="140"/>
      <c r="R25" s="140"/>
      <c r="S25" s="131" t="s">
        <v>49</v>
      </c>
      <c r="T25" s="131" t="s">
        <v>49</v>
      </c>
      <c r="U25" s="131" t="s">
        <v>49</v>
      </c>
      <c r="V25" s="131" t="s">
        <v>49</v>
      </c>
      <c r="W25" s="131" t="s">
        <v>49</v>
      </c>
      <c r="X25" s="131" t="s">
        <v>49</v>
      </c>
      <c r="Y25" s="131" t="s">
        <v>49</v>
      </c>
      <c r="Z25" s="132">
        <v>2000000</v>
      </c>
      <c r="AA25" s="131" t="s">
        <v>49</v>
      </c>
      <c r="AB25" s="131" t="s">
        <v>49</v>
      </c>
      <c r="AC25" s="131" t="s">
        <v>49</v>
      </c>
      <c r="AD25" s="132">
        <v>2000000</v>
      </c>
      <c r="AE25" s="364"/>
    </row>
    <row r="26" spans="1:31" s="49" customFormat="1" ht="121.5" customHeight="1" x14ac:dyDescent="0.3">
      <c r="A26" s="361" t="s">
        <v>35</v>
      </c>
      <c r="B26" s="361" t="s">
        <v>36</v>
      </c>
      <c r="C26" s="361" t="s">
        <v>37</v>
      </c>
      <c r="D26" s="375" t="s">
        <v>1282</v>
      </c>
      <c r="E26" s="361" t="s">
        <v>39</v>
      </c>
      <c r="F26" s="335" t="s">
        <v>836</v>
      </c>
      <c r="G26" s="335" t="s">
        <v>932</v>
      </c>
      <c r="H26" s="361" t="s">
        <v>1181</v>
      </c>
      <c r="I26" s="373" t="s">
        <v>1283</v>
      </c>
      <c r="J26" s="366">
        <v>2</v>
      </c>
      <c r="K26" s="361" t="s">
        <v>1183</v>
      </c>
      <c r="L26" s="364" t="s">
        <v>1284</v>
      </c>
      <c r="M26" s="364" t="s">
        <v>1284</v>
      </c>
      <c r="N26" s="364" t="s">
        <v>1285</v>
      </c>
      <c r="O26" s="361" t="s">
        <v>1286</v>
      </c>
      <c r="P26" s="137">
        <v>2500000</v>
      </c>
      <c r="Q26" s="130" t="s">
        <v>896</v>
      </c>
      <c r="R26" s="140"/>
      <c r="S26" s="138" t="s">
        <v>49</v>
      </c>
      <c r="T26" s="138" t="s">
        <v>49</v>
      </c>
      <c r="U26" s="138" t="s">
        <v>49</v>
      </c>
      <c r="V26" s="138" t="s">
        <v>49</v>
      </c>
      <c r="W26" s="138" t="s">
        <v>1264</v>
      </c>
      <c r="X26" s="138" t="s">
        <v>1287</v>
      </c>
      <c r="Y26" s="138" t="s">
        <v>1288</v>
      </c>
      <c r="Z26" s="138" t="s">
        <v>49</v>
      </c>
      <c r="AA26" s="138" t="s">
        <v>1289</v>
      </c>
      <c r="AB26" s="138" t="s">
        <v>1290</v>
      </c>
      <c r="AC26" s="139" t="s">
        <v>1291</v>
      </c>
      <c r="AD26" s="139" t="s">
        <v>1285</v>
      </c>
      <c r="AE26" s="366" t="s">
        <v>1292</v>
      </c>
    </row>
    <row r="27" spans="1:31" s="49" customFormat="1" ht="22.8" x14ac:dyDescent="0.3">
      <c r="A27" s="362"/>
      <c r="B27" s="362"/>
      <c r="C27" s="362"/>
      <c r="D27" s="376"/>
      <c r="E27" s="362"/>
      <c r="F27" s="335" t="s">
        <v>930</v>
      </c>
      <c r="G27" s="335"/>
      <c r="H27" s="362"/>
      <c r="I27" s="374"/>
      <c r="J27" s="367"/>
      <c r="K27" s="363"/>
      <c r="L27" s="364"/>
      <c r="M27" s="364"/>
      <c r="N27" s="364"/>
      <c r="O27" s="362"/>
      <c r="P27" s="140"/>
      <c r="Q27" s="140"/>
      <c r="R27" s="140"/>
      <c r="S27" s="131" t="s">
        <v>49</v>
      </c>
      <c r="T27" s="131" t="s">
        <v>49</v>
      </c>
      <c r="U27" s="131" t="s">
        <v>49</v>
      </c>
      <c r="V27" s="131" t="s">
        <v>49</v>
      </c>
      <c r="W27" s="131" t="s">
        <v>49</v>
      </c>
      <c r="X27" s="131" t="s">
        <v>49</v>
      </c>
      <c r="Y27" s="143">
        <v>3000000</v>
      </c>
      <c r="Z27" s="131" t="s">
        <v>49</v>
      </c>
      <c r="AA27" s="131" t="s">
        <v>49</v>
      </c>
      <c r="AB27" s="143">
        <v>1000000</v>
      </c>
      <c r="AC27" s="143">
        <f>AB27</f>
        <v>1000000</v>
      </c>
      <c r="AD27" s="143">
        <v>2500000</v>
      </c>
      <c r="AE27" s="367"/>
    </row>
    <row r="28" spans="1:31" s="49" customFormat="1" ht="157.5" hidden="1" customHeight="1" x14ac:dyDescent="0.3">
      <c r="A28" s="361" t="s">
        <v>35</v>
      </c>
      <c r="B28" s="361" t="s">
        <v>36</v>
      </c>
      <c r="C28" s="361" t="s">
        <v>37</v>
      </c>
      <c r="D28" s="375" t="s">
        <v>1293</v>
      </c>
      <c r="E28" s="361" t="s">
        <v>39</v>
      </c>
      <c r="F28" s="255"/>
      <c r="G28" s="255"/>
      <c r="H28" s="361" t="s">
        <v>1181</v>
      </c>
      <c r="I28" s="373" t="s">
        <v>1294</v>
      </c>
      <c r="J28" s="366">
        <v>40</v>
      </c>
      <c r="K28" s="361" t="s">
        <v>1183</v>
      </c>
      <c r="L28" s="364" t="s">
        <v>1295</v>
      </c>
      <c r="M28" s="364" t="s">
        <v>1295</v>
      </c>
      <c r="N28" s="364"/>
      <c r="O28" s="361" t="s">
        <v>1186</v>
      </c>
      <c r="P28" s="137">
        <v>2000000</v>
      </c>
      <c r="Q28" s="130" t="s">
        <v>896</v>
      </c>
      <c r="R28" s="140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9"/>
      <c r="AD28" s="139"/>
      <c r="AE28" s="366"/>
    </row>
    <row r="29" spans="1:31" s="49" customFormat="1" ht="33.15" hidden="1" customHeight="1" x14ac:dyDescent="0.3">
      <c r="A29" s="362"/>
      <c r="B29" s="362"/>
      <c r="C29" s="362"/>
      <c r="D29" s="376"/>
      <c r="E29" s="362"/>
      <c r="F29" s="256"/>
      <c r="G29" s="256"/>
      <c r="H29" s="362"/>
      <c r="I29" s="374"/>
      <c r="J29" s="367"/>
      <c r="K29" s="363"/>
      <c r="L29" s="364"/>
      <c r="M29" s="364"/>
      <c r="N29" s="364"/>
      <c r="O29" s="362"/>
      <c r="P29" s="140"/>
      <c r="Q29" s="140"/>
      <c r="R29" s="140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367"/>
    </row>
    <row r="30" spans="1:31" s="49" customFormat="1" ht="142.5" hidden="1" customHeight="1" x14ac:dyDescent="0.3">
      <c r="A30" s="361" t="s">
        <v>35</v>
      </c>
      <c r="B30" s="361" t="s">
        <v>36</v>
      </c>
      <c r="C30" s="361" t="s">
        <v>37</v>
      </c>
      <c r="D30" s="375" t="s">
        <v>1296</v>
      </c>
      <c r="E30" s="361" t="s">
        <v>39</v>
      </c>
      <c r="F30" s="255"/>
      <c r="G30" s="255"/>
      <c r="H30" s="361" t="s">
        <v>1181</v>
      </c>
      <c r="I30" s="373" t="s">
        <v>1297</v>
      </c>
      <c r="J30" s="366">
        <v>3</v>
      </c>
      <c r="K30" s="361" t="s">
        <v>1183</v>
      </c>
      <c r="L30" s="364" t="s">
        <v>1298</v>
      </c>
      <c r="M30" s="364" t="s">
        <v>1298</v>
      </c>
      <c r="N30" s="364" t="s">
        <v>1299</v>
      </c>
      <c r="O30" s="361" t="s">
        <v>1186</v>
      </c>
      <c r="P30" s="137">
        <v>4000000</v>
      </c>
      <c r="Q30" s="130" t="s">
        <v>896</v>
      </c>
      <c r="R30" s="140"/>
      <c r="S30" s="138" t="s">
        <v>49</v>
      </c>
      <c r="T30" s="138" t="s">
        <v>49</v>
      </c>
      <c r="U30" s="138" t="s">
        <v>1300</v>
      </c>
      <c r="V30" s="138" t="s">
        <v>1301</v>
      </c>
      <c r="W30" s="138" t="s">
        <v>1302</v>
      </c>
      <c r="X30" s="138" t="s">
        <v>49</v>
      </c>
      <c r="Y30" s="138" t="s">
        <v>1303</v>
      </c>
      <c r="Z30" s="138" t="s">
        <v>1304</v>
      </c>
      <c r="AA30" s="138" t="s">
        <v>1305</v>
      </c>
      <c r="AB30" s="138" t="s">
        <v>1306</v>
      </c>
      <c r="AC30" s="139" t="s">
        <v>1307</v>
      </c>
      <c r="AD30" s="139" t="s">
        <v>1308</v>
      </c>
      <c r="AE30" s="377" t="s">
        <v>1197</v>
      </c>
    </row>
    <row r="31" spans="1:31" s="49" customFormat="1" ht="33.15" hidden="1" customHeight="1" x14ac:dyDescent="0.3">
      <c r="A31" s="362"/>
      <c r="B31" s="362"/>
      <c r="C31" s="362"/>
      <c r="D31" s="376"/>
      <c r="E31" s="362"/>
      <c r="F31" s="256"/>
      <c r="G31" s="256"/>
      <c r="H31" s="362"/>
      <c r="I31" s="374"/>
      <c r="J31" s="367"/>
      <c r="K31" s="363"/>
      <c r="L31" s="364"/>
      <c r="M31" s="364"/>
      <c r="N31" s="364"/>
      <c r="O31" s="362"/>
      <c r="P31" s="140"/>
      <c r="Q31" s="140"/>
      <c r="R31" s="140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367"/>
    </row>
    <row r="32" spans="1:31" s="49" customFormat="1" ht="150.6" customHeight="1" x14ac:dyDescent="0.3">
      <c r="A32" s="361" t="s">
        <v>35</v>
      </c>
      <c r="B32" s="361" t="s">
        <v>36</v>
      </c>
      <c r="C32" s="361" t="s">
        <v>37</v>
      </c>
      <c r="D32" s="375" t="s">
        <v>1293</v>
      </c>
      <c r="E32" s="361" t="s">
        <v>39</v>
      </c>
      <c r="F32" s="335" t="s">
        <v>836</v>
      </c>
      <c r="G32" s="335" t="s">
        <v>932</v>
      </c>
      <c r="H32" s="361" t="s">
        <v>1181</v>
      </c>
      <c r="I32" s="373" t="s">
        <v>1309</v>
      </c>
      <c r="J32" s="366">
        <v>3</v>
      </c>
      <c r="K32" s="361" t="s">
        <v>1183</v>
      </c>
      <c r="L32" s="364" t="s">
        <v>1310</v>
      </c>
      <c r="M32" s="364" t="s">
        <v>1310</v>
      </c>
      <c r="N32" s="364" t="s">
        <v>1311</v>
      </c>
      <c r="O32" s="361" t="s">
        <v>1286</v>
      </c>
      <c r="P32" s="137">
        <v>4000000</v>
      </c>
      <c r="Q32" s="130" t="s">
        <v>896</v>
      </c>
      <c r="R32" s="140" t="s">
        <v>1312</v>
      </c>
      <c r="S32" s="138" t="s">
        <v>49</v>
      </c>
      <c r="T32" s="138" t="s">
        <v>49</v>
      </c>
      <c r="U32" s="138" t="s">
        <v>49</v>
      </c>
      <c r="V32" s="138" t="s">
        <v>49</v>
      </c>
      <c r="W32" s="138" t="s">
        <v>49</v>
      </c>
      <c r="X32" s="138" t="s">
        <v>49</v>
      </c>
      <c r="Y32" s="138" t="s">
        <v>49</v>
      </c>
      <c r="Z32" s="138" t="s">
        <v>1313</v>
      </c>
      <c r="AA32" s="138" t="s">
        <v>1239</v>
      </c>
      <c r="AB32" s="138" t="s">
        <v>1314</v>
      </c>
      <c r="AC32" s="138" t="s">
        <v>1315</v>
      </c>
      <c r="AD32" s="138" t="s">
        <v>1311</v>
      </c>
      <c r="AE32" s="366" t="s">
        <v>1197</v>
      </c>
    </row>
    <row r="33" spans="1:31" s="49" customFormat="1" ht="22.8" x14ac:dyDescent="0.3">
      <c r="A33" s="362"/>
      <c r="B33" s="362"/>
      <c r="C33" s="362"/>
      <c r="D33" s="376"/>
      <c r="E33" s="362"/>
      <c r="F33" s="335" t="s">
        <v>930</v>
      </c>
      <c r="G33" s="335"/>
      <c r="H33" s="362"/>
      <c r="I33" s="374"/>
      <c r="J33" s="367"/>
      <c r="K33" s="363"/>
      <c r="L33" s="364"/>
      <c r="M33" s="364"/>
      <c r="N33" s="364"/>
      <c r="O33" s="362"/>
      <c r="P33" s="140"/>
      <c r="Q33" s="140"/>
      <c r="R33" s="140"/>
      <c r="S33" s="142"/>
      <c r="T33" s="142"/>
      <c r="U33" s="142"/>
      <c r="V33" s="131" t="s">
        <v>49</v>
      </c>
      <c r="W33" s="131" t="s">
        <v>49</v>
      </c>
      <c r="X33" s="131" t="s">
        <v>49</v>
      </c>
      <c r="Y33" s="131" t="s">
        <v>49</v>
      </c>
      <c r="Z33" s="131" t="s">
        <v>49</v>
      </c>
      <c r="AA33" s="131" t="s">
        <v>49</v>
      </c>
      <c r="AB33" s="131" t="s">
        <v>49</v>
      </c>
      <c r="AC33" s="143">
        <v>1000000</v>
      </c>
      <c r="AD33" s="143">
        <v>2000000</v>
      </c>
      <c r="AE33" s="367"/>
    </row>
    <row r="34" spans="1:31" s="50" customFormat="1" ht="135.15" customHeight="1" x14ac:dyDescent="0.3">
      <c r="A34" s="361" t="s">
        <v>35</v>
      </c>
      <c r="B34" s="361" t="s">
        <v>36</v>
      </c>
      <c r="C34" s="361" t="s">
        <v>37</v>
      </c>
      <c r="D34" s="375" t="s">
        <v>1296</v>
      </c>
      <c r="E34" s="361" t="s">
        <v>39</v>
      </c>
      <c r="F34" s="335" t="s">
        <v>836</v>
      </c>
      <c r="G34" s="335" t="s">
        <v>932</v>
      </c>
      <c r="H34" s="361" t="s">
        <v>1181</v>
      </c>
      <c r="I34" s="373" t="s">
        <v>1316</v>
      </c>
      <c r="J34" s="366">
        <v>40</v>
      </c>
      <c r="K34" s="361" t="s">
        <v>1183</v>
      </c>
      <c r="L34" s="364" t="s">
        <v>1317</v>
      </c>
      <c r="M34" s="364" t="s">
        <v>1317</v>
      </c>
      <c r="N34" s="364" t="s">
        <v>1318</v>
      </c>
      <c r="O34" s="361" t="s">
        <v>1186</v>
      </c>
      <c r="P34" s="137">
        <v>2000000</v>
      </c>
      <c r="Q34" s="130" t="s">
        <v>896</v>
      </c>
      <c r="R34" s="140" t="s">
        <v>1263</v>
      </c>
      <c r="S34" s="138" t="s">
        <v>49</v>
      </c>
      <c r="T34" s="138" t="s">
        <v>49</v>
      </c>
      <c r="U34" s="138" t="s">
        <v>49</v>
      </c>
      <c r="V34" s="138" t="s">
        <v>49</v>
      </c>
      <c r="W34" s="138" t="s">
        <v>1264</v>
      </c>
      <c r="X34" s="138" t="s">
        <v>1319</v>
      </c>
      <c r="Y34" s="138" t="s">
        <v>1320</v>
      </c>
      <c r="Z34" s="138" t="s">
        <v>1267</v>
      </c>
      <c r="AA34" s="138" t="s">
        <v>1321</v>
      </c>
      <c r="AB34" s="138" t="s">
        <v>1322</v>
      </c>
      <c r="AC34" s="138" t="s">
        <v>1323</v>
      </c>
      <c r="AD34" s="139" t="s">
        <v>1318</v>
      </c>
      <c r="AE34" s="366" t="s">
        <v>1324</v>
      </c>
    </row>
    <row r="35" spans="1:31" s="50" customFormat="1" ht="37.200000000000003" customHeight="1" x14ac:dyDescent="0.3">
      <c r="A35" s="362"/>
      <c r="B35" s="362"/>
      <c r="C35" s="362"/>
      <c r="D35" s="376"/>
      <c r="E35" s="362"/>
      <c r="F35" s="335" t="s">
        <v>930</v>
      </c>
      <c r="G35" s="335"/>
      <c r="H35" s="362"/>
      <c r="I35" s="374"/>
      <c r="J35" s="367"/>
      <c r="K35" s="363"/>
      <c r="L35" s="364"/>
      <c r="M35" s="364"/>
      <c r="N35" s="364"/>
      <c r="O35" s="362"/>
      <c r="P35" s="140"/>
      <c r="Q35" s="140"/>
      <c r="R35" s="140"/>
      <c r="S35" s="131" t="s">
        <v>49</v>
      </c>
      <c r="T35" s="131" t="s">
        <v>49</v>
      </c>
      <c r="U35" s="131" t="s">
        <v>49</v>
      </c>
      <c r="V35" s="131" t="s">
        <v>49</v>
      </c>
      <c r="W35" s="131" t="s">
        <v>49</v>
      </c>
      <c r="X35" s="131" t="s">
        <v>49</v>
      </c>
      <c r="Y35" s="143">
        <v>500000</v>
      </c>
      <c r="Z35" s="143">
        <v>1000000</v>
      </c>
      <c r="AA35" s="143">
        <f>Z35</f>
        <v>1000000</v>
      </c>
      <c r="AB35" s="143">
        <v>1500000</v>
      </c>
      <c r="AC35" s="143">
        <f>AB35</f>
        <v>1500000</v>
      </c>
      <c r="AD35" s="143">
        <v>2000000</v>
      </c>
      <c r="AE35" s="367"/>
    </row>
    <row r="36" spans="1:31" s="50" customFormat="1" ht="202.8" customHeight="1" x14ac:dyDescent="0.3">
      <c r="A36" s="361" t="s">
        <v>35</v>
      </c>
      <c r="B36" s="361" t="s">
        <v>36</v>
      </c>
      <c r="C36" s="361" t="s">
        <v>37</v>
      </c>
      <c r="D36" s="375" t="s">
        <v>1325</v>
      </c>
      <c r="E36" s="361" t="s">
        <v>39</v>
      </c>
      <c r="F36" s="335" t="s">
        <v>836</v>
      </c>
      <c r="G36" s="335" t="s">
        <v>932</v>
      </c>
      <c r="H36" s="366" t="s">
        <v>1326</v>
      </c>
      <c r="I36" s="366" t="s">
        <v>1327</v>
      </c>
      <c r="J36" s="366" t="s">
        <v>1328</v>
      </c>
      <c r="K36" s="361" t="s">
        <v>1326</v>
      </c>
      <c r="L36" s="364" t="s">
        <v>1329</v>
      </c>
      <c r="M36" s="364" t="s">
        <v>1330</v>
      </c>
      <c r="N36" s="364" t="s">
        <v>1331</v>
      </c>
      <c r="O36" s="364" t="s">
        <v>1332</v>
      </c>
      <c r="P36" s="137">
        <v>250000</v>
      </c>
      <c r="Q36" s="140" t="s">
        <v>50</v>
      </c>
      <c r="R36" s="140" t="s">
        <v>1333</v>
      </c>
      <c r="S36" s="142" t="s">
        <v>1334</v>
      </c>
      <c r="T36" s="142" t="s">
        <v>1335</v>
      </c>
      <c r="U36" s="142" t="s">
        <v>49</v>
      </c>
      <c r="V36" s="142" t="s">
        <v>1336</v>
      </c>
      <c r="W36" s="142" t="s">
        <v>49</v>
      </c>
      <c r="X36" s="142" t="s">
        <v>1337</v>
      </c>
      <c r="Y36" s="142" t="s">
        <v>1338</v>
      </c>
      <c r="Z36" s="151" t="s">
        <v>1339</v>
      </c>
      <c r="AA36" s="151" t="s">
        <v>1340</v>
      </c>
      <c r="AB36" s="151" t="s">
        <v>1341</v>
      </c>
      <c r="AC36" s="138" t="s">
        <v>49</v>
      </c>
      <c r="AD36" s="132" t="s">
        <v>1331</v>
      </c>
      <c r="AE36" s="366" t="s">
        <v>1227</v>
      </c>
    </row>
    <row r="37" spans="1:31" s="50" customFormat="1" ht="38.4" customHeight="1" x14ac:dyDescent="0.3">
      <c r="A37" s="362"/>
      <c r="B37" s="362"/>
      <c r="C37" s="362"/>
      <c r="D37" s="376"/>
      <c r="E37" s="362"/>
      <c r="F37" s="335" t="s">
        <v>930</v>
      </c>
      <c r="G37" s="335"/>
      <c r="H37" s="367"/>
      <c r="I37" s="367"/>
      <c r="J37" s="367"/>
      <c r="K37" s="363"/>
      <c r="L37" s="364"/>
      <c r="M37" s="364"/>
      <c r="N37" s="364"/>
      <c r="O37" s="364"/>
      <c r="P37" s="140"/>
      <c r="Q37" s="140"/>
      <c r="R37" s="140"/>
      <c r="S37" s="131" t="s">
        <v>49</v>
      </c>
      <c r="T37" s="131" t="s">
        <v>49</v>
      </c>
      <c r="U37" s="131" t="s">
        <v>49</v>
      </c>
      <c r="V37" s="131" t="s">
        <v>49</v>
      </c>
      <c r="W37" s="131" t="s">
        <v>49</v>
      </c>
      <c r="X37" s="131" t="s">
        <v>49</v>
      </c>
      <c r="Y37" s="143">
        <v>62500</v>
      </c>
      <c r="Z37" s="143">
        <v>125000</v>
      </c>
      <c r="AA37" s="143">
        <v>187500</v>
      </c>
      <c r="AB37" s="143">
        <v>250000</v>
      </c>
      <c r="AC37" s="132">
        <f>AB37</f>
        <v>250000</v>
      </c>
      <c r="AD37" s="131" t="s">
        <v>49</v>
      </c>
      <c r="AE37" s="367"/>
    </row>
    <row r="38" spans="1:31" s="50" customFormat="1" ht="129.75" hidden="1" customHeight="1" x14ac:dyDescent="0.3">
      <c r="A38" s="361" t="s">
        <v>35</v>
      </c>
      <c r="B38" s="361" t="s">
        <v>36</v>
      </c>
      <c r="C38" s="361" t="s">
        <v>37</v>
      </c>
      <c r="D38" s="361" t="s">
        <v>1342</v>
      </c>
      <c r="E38" s="361" t="s">
        <v>39</v>
      </c>
      <c r="F38" s="255"/>
      <c r="G38" s="255"/>
      <c r="H38" s="361" t="s">
        <v>1343</v>
      </c>
      <c r="I38" s="378" t="s">
        <v>1344</v>
      </c>
      <c r="J38" s="366" t="s">
        <v>1328</v>
      </c>
      <c r="P38" s="152">
        <v>2000000</v>
      </c>
      <c r="Q38" s="64" t="s">
        <v>50</v>
      </c>
      <c r="R38" s="153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8"/>
      <c r="AD38" s="68"/>
      <c r="AE38" s="358"/>
    </row>
    <row r="39" spans="1:31" s="50" customFormat="1" ht="37.200000000000003" hidden="1" customHeight="1" x14ac:dyDescent="0.3">
      <c r="A39" s="362"/>
      <c r="B39" s="362"/>
      <c r="C39" s="362"/>
      <c r="D39" s="362"/>
      <c r="E39" s="362"/>
      <c r="F39" s="256"/>
      <c r="G39" s="256"/>
      <c r="H39" s="362"/>
      <c r="I39" s="379"/>
      <c r="J39" s="367"/>
      <c r="P39" s="64"/>
      <c r="Q39" s="64"/>
      <c r="R39" s="64"/>
      <c r="S39" s="67"/>
      <c r="T39" s="67"/>
      <c r="U39" s="67"/>
      <c r="V39" s="67"/>
      <c r="W39" s="67"/>
      <c r="X39" s="67"/>
      <c r="Y39" s="64"/>
      <c r="Z39" s="64"/>
      <c r="AA39" s="64"/>
      <c r="AB39" s="64"/>
      <c r="AC39" s="64"/>
      <c r="AD39" s="64"/>
      <c r="AE39" s="359"/>
    </row>
    <row r="40" spans="1:31" s="50" customFormat="1" ht="122.25" hidden="1" customHeight="1" x14ac:dyDescent="0.3">
      <c r="A40" s="361" t="s">
        <v>35</v>
      </c>
      <c r="B40" s="361" t="s">
        <v>36</v>
      </c>
      <c r="C40" s="361" t="s">
        <v>37</v>
      </c>
      <c r="D40" s="361" t="s">
        <v>1345</v>
      </c>
      <c r="E40" s="361" t="s">
        <v>39</v>
      </c>
      <c r="F40" s="255"/>
      <c r="G40" s="255"/>
      <c r="H40" s="377"/>
      <c r="I40" s="366" t="s">
        <v>1346</v>
      </c>
      <c r="J40" s="366"/>
      <c r="K40" s="358"/>
      <c r="L40" s="358"/>
      <c r="M40" s="57"/>
      <c r="N40" s="358"/>
      <c r="O40" s="361" t="s">
        <v>1186</v>
      </c>
      <c r="P40" s="152">
        <v>0</v>
      </c>
      <c r="Q40" s="64" t="s">
        <v>50</v>
      </c>
      <c r="R40" s="153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8"/>
      <c r="AD40" s="68"/>
      <c r="AE40" s="358"/>
    </row>
    <row r="41" spans="1:31" s="50" customFormat="1" ht="37.200000000000003" hidden="1" customHeight="1" x14ac:dyDescent="0.3">
      <c r="A41" s="362"/>
      <c r="B41" s="362"/>
      <c r="C41" s="362"/>
      <c r="D41" s="362"/>
      <c r="E41" s="362"/>
      <c r="F41" s="256"/>
      <c r="G41" s="256"/>
      <c r="H41" s="380"/>
      <c r="I41" s="367"/>
      <c r="J41" s="367"/>
      <c r="K41" s="359"/>
      <c r="L41" s="359"/>
      <c r="M41" s="107"/>
      <c r="N41" s="359"/>
      <c r="O41" s="362"/>
      <c r="P41" s="64"/>
      <c r="Q41" s="64"/>
      <c r="R41" s="64"/>
      <c r="S41" s="67"/>
      <c r="T41" s="67"/>
      <c r="U41" s="67"/>
      <c r="V41" s="67"/>
      <c r="W41" s="67"/>
      <c r="X41" s="67"/>
      <c r="Y41" s="64"/>
      <c r="Z41" s="64"/>
      <c r="AA41" s="64"/>
      <c r="AB41" s="64"/>
      <c r="AC41" s="64"/>
      <c r="AD41" s="64"/>
      <c r="AE41" s="359"/>
    </row>
    <row r="42" spans="1:31" hidden="1" x14ac:dyDescent="0.5">
      <c r="A42" s="10"/>
      <c r="B42" s="10"/>
      <c r="C42" s="10"/>
      <c r="D42" s="10"/>
      <c r="E42" s="10"/>
      <c r="F42" s="10"/>
      <c r="G42" s="10"/>
      <c r="H42" s="10"/>
      <c r="I42" s="10"/>
      <c r="J42" s="10"/>
      <c r="L42" s="10"/>
      <c r="M42" s="10"/>
      <c r="N42" s="10"/>
      <c r="O42" s="10"/>
      <c r="P42" s="133"/>
      <c r="Q42" s="10"/>
      <c r="R42" s="10"/>
      <c r="S42" s="10"/>
      <c r="T42" s="10"/>
      <c r="U42" s="10"/>
      <c r="V42" s="10"/>
      <c r="W42" s="10"/>
      <c r="X42" s="10"/>
      <c r="Y42" s="10"/>
    </row>
    <row r="43" spans="1:31" hidden="1" x14ac:dyDescent="0.5">
      <c r="A43" s="10"/>
      <c r="B43" s="10"/>
      <c r="C43" s="10"/>
      <c r="D43" s="10"/>
      <c r="E43" s="10"/>
      <c r="F43" s="10"/>
      <c r="G43" s="10"/>
      <c r="H43" s="10"/>
      <c r="I43" s="10"/>
      <c r="J43" s="10"/>
      <c r="L43" s="10"/>
      <c r="M43" s="10"/>
      <c r="N43" s="10"/>
      <c r="O43" s="10"/>
      <c r="P43" s="133"/>
      <c r="Q43" s="10"/>
      <c r="R43" s="10"/>
      <c r="S43" s="10"/>
      <c r="T43" s="10"/>
      <c r="U43" s="10"/>
      <c r="V43" s="10"/>
      <c r="W43" s="10"/>
      <c r="X43" s="10"/>
      <c r="Y43" s="10"/>
    </row>
    <row r="44" spans="1:31" hidden="1" x14ac:dyDescent="0.5">
      <c r="A44" s="10"/>
      <c r="B44" s="10"/>
      <c r="C44" s="10"/>
      <c r="D44" s="10"/>
      <c r="E44" s="10"/>
      <c r="F44" s="10"/>
      <c r="G44" s="10"/>
      <c r="H44" s="10"/>
      <c r="I44" s="10"/>
      <c r="J44" s="10"/>
      <c r="L44" s="10"/>
      <c r="M44" s="10"/>
      <c r="N44" s="10"/>
      <c r="O44" s="10"/>
      <c r="P44" s="133"/>
      <c r="Q44" s="10"/>
      <c r="R44" s="10"/>
      <c r="S44" s="10"/>
      <c r="T44" s="10"/>
      <c r="U44" s="10"/>
      <c r="V44" s="10"/>
      <c r="W44" s="10"/>
      <c r="X44" s="10"/>
      <c r="Y44" s="10"/>
    </row>
    <row r="45" spans="1:31" hidden="1" x14ac:dyDescent="0.5">
      <c r="A45" s="10"/>
      <c r="B45" s="10"/>
      <c r="C45" s="10"/>
      <c r="D45" s="10"/>
      <c r="E45" s="10"/>
      <c r="F45" s="10"/>
      <c r="G45" s="10"/>
      <c r="H45" s="10"/>
      <c r="I45" s="10"/>
      <c r="J45" s="10"/>
      <c r="L45" s="10"/>
      <c r="M45" s="10"/>
      <c r="N45" s="10"/>
      <c r="O45" s="10"/>
      <c r="P45" s="133"/>
      <c r="Q45" s="10"/>
      <c r="R45" s="10"/>
      <c r="S45" s="10"/>
      <c r="T45" s="10"/>
      <c r="U45" s="10"/>
      <c r="V45" s="10"/>
      <c r="W45" s="10"/>
      <c r="X45" s="10"/>
      <c r="Y45" s="10"/>
    </row>
    <row r="46" spans="1:31" hidden="1" x14ac:dyDescent="0.5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10"/>
      <c r="M46" s="10"/>
      <c r="N46" s="10"/>
      <c r="O46" s="10"/>
      <c r="P46" s="133"/>
      <c r="Q46" s="10"/>
      <c r="R46" s="10"/>
      <c r="S46" s="10"/>
      <c r="T46" s="10"/>
      <c r="U46" s="10"/>
      <c r="V46" s="10"/>
      <c r="W46" s="10"/>
      <c r="X46" s="10"/>
      <c r="Y46" s="10"/>
    </row>
    <row r="47" spans="1:31" hidden="1" x14ac:dyDescent="0.5">
      <c r="A47" s="10"/>
      <c r="B47" s="10"/>
      <c r="C47" s="10"/>
      <c r="D47" s="10"/>
      <c r="E47" s="10"/>
      <c r="F47" s="10"/>
      <c r="G47" s="10"/>
      <c r="H47" s="10"/>
      <c r="I47" s="10"/>
      <c r="J47" s="10"/>
      <c r="L47" s="10"/>
      <c r="M47" s="10"/>
      <c r="N47" s="10"/>
      <c r="O47" s="10"/>
      <c r="P47" s="133"/>
      <c r="Q47" s="10"/>
      <c r="R47" s="10"/>
      <c r="S47" s="10"/>
      <c r="T47" s="10"/>
      <c r="U47" s="10"/>
      <c r="V47" s="10"/>
      <c r="W47" s="10"/>
      <c r="X47" s="10"/>
      <c r="Y47" s="10"/>
    </row>
    <row r="48" spans="1:31" hidden="1" x14ac:dyDescent="0.5">
      <c r="A48" s="10"/>
      <c r="B48" s="10"/>
      <c r="C48" s="10"/>
      <c r="D48" s="10"/>
      <c r="E48" s="10"/>
      <c r="F48" s="10"/>
      <c r="G48" s="10"/>
      <c r="H48" s="10"/>
      <c r="I48" s="10"/>
      <c r="J48" s="10"/>
      <c r="L48" s="10"/>
      <c r="M48" s="10"/>
      <c r="N48" s="10"/>
      <c r="O48" s="10"/>
      <c r="P48" s="133"/>
      <c r="Q48" s="10"/>
      <c r="R48" s="10"/>
      <c r="S48" s="10"/>
      <c r="T48" s="10"/>
      <c r="U48" s="10"/>
      <c r="V48" s="10"/>
      <c r="W48" s="10"/>
      <c r="X48" s="10"/>
      <c r="Y48" s="10"/>
    </row>
    <row r="49" spans="1:25" hidden="1" x14ac:dyDescent="0.5">
      <c r="A49" s="10"/>
      <c r="B49" s="10"/>
      <c r="C49" s="10"/>
      <c r="D49" s="10"/>
      <c r="E49" s="10"/>
      <c r="F49" s="10"/>
      <c r="G49" s="10"/>
      <c r="H49" s="10"/>
      <c r="I49" s="10"/>
      <c r="J49" s="10"/>
      <c r="L49" s="10"/>
      <c r="M49" s="10"/>
      <c r="N49" s="10"/>
      <c r="O49" s="10"/>
      <c r="P49" s="133"/>
      <c r="Q49" s="10"/>
      <c r="R49" s="10"/>
      <c r="S49" s="10"/>
      <c r="T49" s="10"/>
      <c r="U49" s="10"/>
      <c r="V49" s="10"/>
      <c r="W49" s="10"/>
      <c r="X49" s="10"/>
      <c r="Y49" s="10"/>
    </row>
    <row r="50" spans="1:25" hidden="1" x14ac:dyDescent="0.5">
      <c r="A50" s="10"/>
      <c r="B50" s="10"/>
      <c r="C50" s="10"/>
      <c r="D50" s="10"/>
      <c r="E50" s="10"/>
      <c r="F50" s="10"/>
      <c r="G50" s="10"/>
      <c r="H50" s="10"/>
      <c r="I50" s="10"/>
      <c r="J50" s="10"/>
      <c r="L50" s="10"/>
      <c r="M50" s="10"/>
      <c r="N50" s="10"/>
      <c r="O50" s="10"/>
      <c r="P50" s="133"/>
      <c r="Q50" s="10"/>
      <c r="R50" s="10"/>
      <c r="S50" s="10"/>
      <c r="T50" s="10"/>
      <c r="U50" s="10"/>
      <c r="V50" s="10"/>
      <c r="W50" s="10"/>
      <c r="X50" s="10"/>
      <c r="Y50" s="10"/>
    </row>
    <row r="51" spans="1:25" hidden="1" x14ac:dyDescent="0.5">
      <c r="A51" s="10"/>
      <c r="B51" s="10"/>
      <c r="C51" s="10"/>
      <c r="D51" s="10"/>
      <c r="E51" s="10"/>
      <c r="F51" s="10"/>
      <c r="G51" s="10"/>
      <c r="H51" s="10"/>
      <c r="I51" s="10"/>
      <c r="J51" s="10"/>
      <c r="L51" s="10"/>
      <c r="M51" s="10"/>
      <c r="N51" s="10"/>
      <c r="O51" s="10"/>
      <c r="P51" s="133"/>
      <c r="Q51" s="10"/>
      <c r="R51" s="10"/>
      <c r="S51" s="10"/>
      <c r="T51" s="10"/>
      <c r="U51" s="10"/>
      <c r="V51" s="10"/>
      <c r="W51" s="10"/>
      <c r="X51" s="10"/>
      <c r="Y51" s="10"/>
    </row>
    <row r="52" spans="1:25" hidden="1" x14ac:dyDescent="0.5">
      <c r="A52" s="10"/>
      <c r="B52" s="10"/>
      <c r="C52" s="10"/>
      <c r="D52" s="10"/>
      <c r="E52" s="10"/>
      <c r="F52" s="10"/>
      <c r="G52" s="10"/>
      <c r="H52" s="10"/>
      <c r="I52" s="10"/>
      <c r="J52" s="10"/>
      <c r="L52" s="10"/>
      <c r="M52" s="10"/>
      <c r="N52" s="10"/>
      <c r="O52" s="10"/>
      <c r="P52" s="133"/>
      <c r="Q52" s="10"/>
      <c r="R52" s="10"/>
      <c r="S52" s="10"/>
      <c r="T52" s="10"/>
      <c r="U52" s="10"/>
      <c r="V52" s="10"/>
      <c r="W52" s="10"/>
      <c r="X52" s="10"/>
      <c r="Y52" s="10"/>
    </row>
    <row r="53" spans="1:25" hidden="1" x14ac:dyDescent="0.5">
      <c r="A53" s="10"/>
      <c r="B53" s="10"/>
      <c r="C53" s="10"/>
      <c r="D53" s="10"/>
      <c r="E53" s="10"/>
      <c r="F53" s="10"/>
      <c r="G53" s="10"/>
      <c r="H53" s="10"/>
      <c r="I53" s="10"/>
      <c r="J53" s="10"/>
      <c r="L53" s="10"/>
      <c r="M53" s="10"/>
      <c r="N53" s="10"/>
      <c r="O53" s="10"/>
      <c r="P53" s="133"/>
      <c r="Q53" s="10"/>
      <c r="R53" s="10"/>
      <c r="S53" s="10"/>
      <c r="T53" s="10"/>
      <c r="U53" s="10"/>
      <c r="V53" s="10"/>
      <c r="W53" s="10"/>
      <c r="X53" s="10"/>
      <c r="Y53" s="10"/>
    </row>
    <row r="54" spans="1:25" hidden="1" x14ac:dyDescent="0.5">
      <c r="A54" s="10"/>
      <c r="B54" s="10"/>
      <c r="C54" s="10"/>
      <c r="D54" s="10"/>
      <c r="E54" s="10"/>
      <c r="F54" s="10"/>
      <c r="G54" s="10"/>
      <c r="H54" s="10"/>
      <c r="I54" s="10"/>
      <c r="J54" s="10"/>
      <c r="L54" s="10"/>
      <c r="M54" s="10"/>
      <c r="N54" s="10"/>
      <c r="O54" s="10"/>
      <c r="P54" s="133"/>
      <c r="Q54" s="10"/>
      <c r="R54" s="10"/>
      <c r="S54" s="10"/>
      <c r="T54" s="10"/>
      <c r="U54" s="10"/>
      <c r="V54" s="10"/>
      <c r="W54" s="10"/>
      <c r="X54" s="10"/>
      <c r="Y54" s="10"/>
    </row>
    <row r="55" spans="1:25" hidden="1" x14ac:dyDescent="0.5">
      <c r="A55" s="10"/>
      <c r="B55" s="10"/>
      <c r="C55" s="10"/>
      <c r="D55" s="10"/>
      <c r="E55" s="10"/>
      <c r="F55" s="10"/>
      <c r="G55" s="10"/>
      <c r="H55" s="10"/>
      <c r="I55" s="10"/>
      <c r="J55" s="10"/>
      <c r="L55" s="10"/>
      <c r="M55" s="10"/>
      <c r="N55" s="10"/>
      <c r="O55" s="10"/>
      <c r="P55" s="133"/>
      <c r="Q55" s="10"/>
      <c r="R55" s="10"/>
      <c r="S55" s="10"/>
      <c r="T55" s="10"/>
      <c r="U55" s="10"/>
      <c r="V55" s="10"/>
      <c r="W55" s="10"/>
      <c r="X55" s="10"/>
      <c r="Y55" s="10"/>
    </row>
    <row r="56" spans="1:25" hidden="1" x14ac:dyDescent="0.5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10"/>
      <c r="M56" s="10"/>
      <c r="N56" s="10"/>
      <c r="O56" s="10"/>
      <c r="P56" s="133"/>
      <c r="Q56" s="10"/>
      <c r="R56" s="10"/>
      <c r="S56" s="10"/>
      <c r="T56" s="10"/>
      <c r="U56" s="10"/>
      <c r="V56" s="10"/>
      <c r="W56" s="10"/>
      <c r="X56" s="10"/>
      <c r="Y56" s="10"/>
    </row>
    <row r="57" spans="1:25" hidden="1" x14ac:dyDescent="0.5">
      <c r="A57" s="10"/>
      <c r="B57" s="10"/>
      <c r="C57" s="10"/>
      <c r="D57" s="10"/>
      <c r="E57" s="10"/>
      <c r="F57" s="10"/>
      <c r="G57" s="10"/>
      <c r="H57" s="10"/>
      <c r="I57" s="10"/>
      <c r="J57" s="10"/>
      <c r="L57" s="10"/>
      <c r="M57" s="10"/>
      <c r="N57" s="10"/>
      <c r="O57" s="10"/>
      <c r="P57" s="133"/>
      <c r="Q57" s="10"/>
      <c r="R57" s="10"/>
      <c r="S57" s="10"/>
      <c r="T57" s="10"/>
      <c r="U57" s="10"/>
      <c r="V57" s="10"/>
      <c r="W57" s="10"/>
      <c r="X57" s="10"/>
      <c r="Y57" s="10"/>
    </row>
    <row r="58" spans="1:25" hidden="1" x14ac:dyDescent="0.5">
      <c r="A58" s="10"/>
      <c r="B58" s="10"/>
      <c r="C58" s="10"/>
      <c r="D58" s="10"/>
      <c r="E58" s="10"/>
      <c r="F58" s="10"/>
      <c r="G58" s="10"/>
      <c r="H58" s="10"/>
      <c r="I58" s="10"/>
      <c r="J58" s="10"/>
      <c r="L58" s="10"/>
      <c r="M58" s="10"/>
      <c r="N58" s="10"/>
      <c r="O58" s="10"/>
      <c r="P58" s="133"/>
      <c r="Q58" s="10"/>
      <c r="R58" s="10"/>
      <c r="S58" s="10"/>
      <c r="T58" s="10"/>
      <c r="U58" s="10"/>
      <c r="V58" s="10"/>
      <c r="W58" s="10"/>
      <c r="X58" s="10"/>
      <c r="Y58" s="10"/>
    </row>
    <row r="59" spans="1:25" hidden="1" x14ac:dyDescent="0.5">
      <c r="A59" s="10"/>
      <c r="B59" s="10"/>
      <c r="C59" s="10"/>
      <c r="D59" s="10"/>
      <c r="E59" s="10"/>
      <c r="F59" s="10"/>
      <c r="G59" s="10"/>
      <c r="H59" s="10"/>
      <c r="I59" s="10"/>
      <c r="J59" s="10"/>
      <c r="L59" s="10"/>
      <c r="M59" s="10"/>
      <c r="N59" s="10"/>
      <c r="O59" s="10"/>
      <c r="P59" s="133"/>
      <c r="Q59" s="10"/>
      <c r="R59" s="10"/>
      <c r="S59" s="10"/>
      <c r="T59" s="10"/>
      <c r="U59" s="10"/>
      <c r="V59" s="10"/>
      <c r="W59" s="10"/>
      <c r="X59" s="10"/>
      <c r="Y59" s="10"/>
    </row>
    <row r="60" spans="1:25" hidden="1" x14ac:dyDescent="0.5">
      <c r="A60" s="10"/>
      <c r="B60" s="10"/>
      <c r="C60" s="10"/>
      <c r="D60" s="10"/>
      <c r="E60" s="10"/>
      <c r="F60" s="10"/>
      <c r="G60" s="10"/>
      <c r="H60" s="10"/>
      <c r="I60" s="10"/>
      <c r="J60" s="10"/>
      <c r="L60" s="10"/>
      <c r="M60" s="10"/>
      <c r="N60" s="10"/>
      <c r="O60" s="10"/>
      <c r="P60" s="133"/>
      <c r="Q60" s="10"/>
      <c r="R60" s="10"/>
      <c r="S60" s="10"/>
      <c r="T60" s="10"/>
      <c r="U60" s="10"/>
      <c r="V60" s="10"/>
      <c r="W60" s="10"/>
      <c r="X60" s="10"/>
      <c r="Y60" s="10"/>
    </row>
    <row r="61" spans="1:25" hidden="1" x14ac:dyDescent="0.5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10"/>
      <c r="M61" s="10"/>
      <c r="N61" s="10"/>
      <c r="O61" s="10"/>
      <c r="P61" s="133"/>
      <c r="Q61" s="10"/>
      <c r="R61" s="10"/>
      <c r="S61" s="10"/>
      <c r="T61" s="10"/>
      <c r="U61" s="10"/>
      <c r="V61" s="10"/>
      <c r="W61" s="10"/>
      <c r="X61" s="10"/>
      <c r="Y61" s="10"/>
    </row>
    <row r="62" spans="1:25" hidden="1" x14ac:dyDescent="0.5">
      <c r="A62" s="10"/>
      <c r="B62" s="10"/>
      <c r="C62" s="10"/>
      <c r="D62" s="10"/>
      <c r="E62" s="10"/>
      <c r="F62" s="10"/>
      <c r="G62" s="10"/>
      <c r="H62" s="10"/>
      <c r="I62" s="10"/>
      <c r="J62" s="10"/>
      <c r="L62" s="10"/>
      <c r="M62" s="10"/>
      <c r="N62" s="10"/>
      <c r="O62" s="10"/>
      <c r="P62" s="133"/>
      <c r="Q62" s="10"/>
      <c r="R62" s="10"/>
      <c r="S62" s="10"/>
      <c r="T62" s="10"/>
      <c r="U62" s="10"/>
      <c r="V62" s="10"/>
      <c r="W62" s="10"/>
      <c r="X62" s="10"/>
      <c r="Y62" s="10"/>
    </row>
    <row r="63" spans="1:25" hidden="1" x14ac:dyDescent="0.5">
      <c r="A63" s="10"/>
      <c r="B63" s="10"/>
      <c r="C63" s="10"/>
      <c r="D63" s="10"/>
      <c r="E63" s="10"/>
      <c r="F63" s="10"/>
      <c r="G63" s="10"/>
      <c r="H63" s="10"/>
      <c r="I63" s="10"/>
      <c r="J63" s="10"/>
      <c r="L63" s="10"/>
      <c r="M63" s="10"/>
      <c r="N63" s="10"/>
      <c r="O63" s="10"/>
      <c r="P63" s="133"/>
      <c r="Q63" s="10"/>
      <c r="R63" s="10"/>
      <c r="S63" s="10"/>
      <c r="T63" s="10"/>
      <c r="U63" s="10"/>
      <c r="V63" s="10"/>
      <c r="W63" s="10"/>
      <c r="X63" s="10"/>
      <c r="Y63" s="10"/>
    </row>
    <row r="64" spans="1:25" hidden="1" x14ac:dyDescent="0.5">
      <c r="A64" s="10"/>
      <c r="B64" s="10"/>
      <c r="C64" s="10"/>
      <c r="D64" s="10"/>
      <c r="E64" s="10"/>
      <c r="F64" s="10"/>
      <c r="G64" s="10"/>
      <c r="H64" s="10"/>
      <c r="I64" s="10"/>
      <c r="J64" s="10"/>
      <c r="L64" s="10"/>
      <c r="M64" s="10"/>
      <c r="N64" s="10"/>
      <c r="O64" s="10"/>
      <c r="P64" s="133"/>
      <c r="Q64" s="10"/>
      <c r="R64" s="10"/>
      <c r="S64" s="10"/>
      <c r="T64" s="10"/>
      <c r="U64" s="10"/>
      <c r="V64" s="10"/>
      <c r="W64" s="10"/>
      <c r="X64" s="10"/>
      <c r="Y64" s="10"/>
    </row>
    <row r="65" spans="1:25" hidden="1" x14ac:dyDescent="0.5">
      <c r="A65" s="10"/>
      <c r="B65" s="10"/>
      <c r="C65" s="10"/>
      <c r="D65" s="10"/>
      <c r="E65" s="10"/>
      <c r="F65" s="10"/>
      <c r="G65" s="10"/>
      <c r="H65" s="10"/>
      <c r="I65" s="10"/>
      <c r="J65" s="10"/>
      <c r="L65" s="10"/>
      <c r="M65" s="10"/>
      <c r="N65" s="10"/>
      <c r="O65" s="10"/>
      <c r="P65" s="133"/>
      <c r="Q65" s="10"/>
      <c r="R65" s="10"/>
      <c r="S65" s="10"/>
      <c r="T65" s="10"/>
      <c r="U65" s="10"/>
      <c r="V65" s="10"/>
      <c r="W65" s="10"/>
      <c r="X65" s="10"/>
      <c r="Y65" s="10"/>
    </row>
    <row r="66" spans="1:25" hidden="1" x14ac:dyDescent="0.5">
      <c r="A66" s="10"/>
      <c r="B66" s="10"/>
      <c r="C66" s="10"/>
      <c r="D66" s="10"/>
      <c r="E66" s="10"/>
      <c r="F66" s="10"/>
      <c r="G66" s="10"/>
      <c r="H66" s="10"/>
      <c r="I66" s="10"/>
      <c r="J66" s="10"/>
      <c r="L66" s="10"/>
      <c r="M66" s="10"/>
      <c r="N66" s="10"/>
      <c r="O66" s="10"/>
      <c r="P66" s="133"/>
      <c r="Q66" s="10"/>
      <c r="R66" s="10"/>
      <c r="S66" s="10"/>
      <c r="T66" s="10"/>
      <c r="U66" s="10"/>
      <c r="V66" s="10"/>
      <c r="W66" s="10"/>
      <c r="X66" s="10"/>
      <c r="Y66" s="10"/>
    </row>
    <row r="67" spans="1:25" hidden="1" x14ac:dyDescent="0.5">
      <c r="A67" s="10"/>
      <c r="B67" s="10"/>
      <c r="C67" s="10"/>
      <c r="D67" s="10"/>
      <c r="E67" s="10"/>
      <c r="F67" s="10"/>
      <c r="G67" s="10"/>
      <c r="H67" s="10"/>
      <c r="I67" s="10"/>
      <c r="J67" s="10"/>
      <c r="L67" s="10"/>
      <c r="M67" s="10"/>
      <c r="N67" s="10"/>
      <c r="O67" s="10"/>
      <c r="P67" s="133"/>
      <c r="Q67" s="10"/>
      <c r="R67" s="10"/>
      <c r="S67" s="10"/>
      <c r="T67" s="10"/>
      <c r="U67" s="10"/>
      <c r="V67" s="10"/>
      <c r="W67" s="10"/>
      <c r="X67" s="10"/>
      <c r="Y67" s="10"/>
    </row>
    <row r="68" spans="1:25" hidden="1" x14ac:dyDescent="0.5">
      <c r="A68" s="10"/>
      <c r="B68" s="10"/>
      <c r="C68" s="10"/>
      <c r="D68" s="10"/>
      <c r="E68" s="10"/>
      <c r="F68" s="10"/>
      <c r="G68" s="10"/>
      <c r="H68" s="10"/>
      <c r="I68" s="10"/>
      <c r="J68" s="10"/>
      <c r="L68" s="10"/>
      <c r="M68" s="10"/>
      <c r="N68" s="10"/>
      <c r="O68" s="10"/>
      <c r="P68" s="133"/>
      <c r="Q68" s="10"/>
      <c r="R68" s="10"/>
      <c r="S68" s="10"/>
      <c r="T68" s="10"/>
      <c r="U68" s="10"/>
      <c r="V68" s="10"/>
      <c r="W68" s="10"/>
      <c r="X68" s="10"/>
      <c r="Y68" s="10"/>
    </row>
    <row r="69" spans="1:25" hidden="1" x14ac:dyDescent="0.5">
      <c r="A69" s="10"/>
      <c r="B69" s="10"/>
      <c r="C69" s="10"/>
      <c r="D69" s="10"/>
      <c r="E69" s="10"/>
      <c r="F69" s="10"/>
      <c r="G69" s="10"/>
      <c r="H69" s="10"/>
      <c r="I69" s="10"/>
      <c r="J69" s="10"/>
      <c r="L69" s="10"/>
      <c r="M69" s="10"/>
      <c r="N69" s="10"/>
      <c r="O69" s="10"/>
      <c r="P69" s="133"/>
      <c r="Q69" s="10"/>
      <c r="R69" s="10"/>
      <c r="S69" s="10"/>
      <c r="T69" s="10"/>
      <c r="U69" s="10"/>
      <c r="V69" s="10"/>
      <c r="W69" s="10"/>
      <c r="X69" s="10"/>
      <c r="Y69" s="10"/>
    </row>
    <row r="70" spans="1:25" hidden="1" x14ac:dyDescent="0.5">
      <c r="A70" s="10"/>
      <c r="B70" s="10"/>
      <c r="C70" s="10"/>
      <c r="D70" s="10"/>
      <c r="E70" s="10"/>
      <c r="F70" s="10"/>
      <c r="G70" s="10"/>
      <c r="H70" s="10"/>
      <c r="I70" s="10"/>
      <c r="J70" s="10"/>
      <c r="L70" s="10"/>
      <c r="M70" s="10"/>
      <c r="N70" s="10"/>
      <c r="O70" s="10"/>
      <c r="P70" s="133"/>
      <c r="Q70" s="10"/>
      <c r="R70" s="10"/>
      <c r="S70" s="10"/>
      <c r="T70" s="10"/>
      <c r="U70" s="10"/>
      <c r="V70" s="10"/>
      <c r="W70" s="10"/>
      <c r="X70" s="10"/>
      <c r="Y70" s="10"/>
    </row>
    <row r="71" spans="1:25" hidden="1" x14ac:dyDescent="0.5">
      <c r="A71" s="10"/>
      <c r="B71" s="10"/>
      <c r="C71" s="10"/>
      <c r="D71" s="10"/>
      <c r="E71" s="10"/>
      <c r="F71" s="10"/>
      <c r="G71" s="10"/>
      <c r="H71" s="10"/>
      <c r="I71" s="10"/>
      <c r="J71" s="10"/>
      <c r="L71" s="10"/>
      <c r="M71" s="10"/>
      <c r="N71" s="10"/>
      <c r="O71" s="10"/>
      <c r="P71" s="133"/>
      <c r="Q71" s="10"/>
      <c r="R71" s="10"/>
      <c r="S71" s="10"/>
      <c r="T71" s="10"/>
      <c r="U71" s="10"/>
      <c r="V71" s="10"/>
      <c r="W71" s="10"/>
      <c r="X71" s="10"/>
      <c r="Y71" s="10"/>
    </row>
    <row r="72" spans="1:25" hidden="1" x14ac:dyDescent="0.5">
      <c r="A72" s="10"/>
      <c r="B72" s="10"/>
      <c r="C72" s="10"/>
      <c r="D72" s="10"/>
      <c r="E72" s="10"/>
      <c r="F72" s="10"/>
      <c r="G72" s="10"/>
      <c r="H72" s="10"/>
      <c r="I72" s="10"/>
      <c r="J72" s="10"/>
      <c r="L72" s="10"/>
      <c r="M72" s="10"/>
      <c r="N72" s="10"/>
      <c r="O72" s="10"/>
      <c r="P72" s="133"/>
      <c r="Q72" s="10"/>
      <c r="R72" s="10"/>
      <c r="S72" s="10"/>
      <c r="T72" s="10"/>
      <c r="U72" s="10"/>
      <c r="V72" s="10"/>
      <c r="W72" s="10"/>
      <c r="X72" s="10"/>
      <c r="Y72" s="10"/>
    </row>
    <row r="73" spans="1:25" hidden="1" x14ac:dyDescent="0.5">
      <c r="A73" s="10"/>
      <c r="B73" s="10"/>
      <c r="C73" s="10"/>
      <c r="D73" s="10"/>
      <c r="E73" s="10"/>
      <c r="F73" s="10"/>
      <c r="G73" s="10"/>
      <c r="H73" s="10"/>
      <c r="I73" s="10"/>
      <c r="J73" s="10"/>
      <c r="L73" s="10"/>
      <c r="M73" s="10"/>
      <c r="N73" s="10"/>
      <c r="O73" s="10"/>
      <c r="P73" s="133"/>
      <c r="Q73" s="10"/>
      <c r="R73" s="10"/>
      <c r="S73" s="10"/>
      <c r="T73" s="10"/>
      <c r="U73" s="10"/>
      <c r="V73" s="10"/>
      <c r="W73" s="10"/>
      <c r="X73" s="10"/>
      <c r="Y73" s="10"/>
    </row>
    <row r="74" spans="1:25" hidden="1" x14ac:dyDescent="0.5">
      <c r="A74" s="10"/>
      <c r="B74" s="10"/>
      <c r="C74" s="10"/>
      <c r="D74" s="10"/>
      <c r="E74" s="10"/>
      <c r="F74" s="10"/>
      <c r="G74" s="10"/>
      <c r="H74" s="10"/>
      <c r="I74" s="10"/>
      <c r="J74" s="10"/>
      <c r="L74" s="10"/>
      <c r="M74" s="10"/>
      <c r="N74" s="10"/>
      <c r="O74" s="10"/>
      <c r="P74" s="133"/>
      <c r="Q74" s="10"/>
      <c r="R74" s="10"/>
      <c r="S74" s="10"/>
      <c r="T74" s="10"/>
      <c r="U74" s="10"/>
      <c r="V74" s="10"/>
      <c r="W74" s="10"/>
      <c r="X74" s="10"/>
      <c r="Y74" s="10"/>
    </row>
    <row r="75" spans="1:25" hidden="1" x14ac:dyDescent="0.5">
      <c r="A75" s="10"/>
      <c r="B75" s="10"/>
      <c r="C75" s="10"/>
      <c r="D75" s="10"/>
      <c r="E75" s="10"/>
      <c r="F75" s="10"/>
      <c r="G75" s="10"/>
      <c r="H75" s="10"/>
      <c r="I75" s="10"/>
      <c r="J75" s="10"/>
      <c r="L75" s="10"/>
      <c r="M75" s="10"/>
      <c r="N75" s="10"/>
      <c r="O75" s="10"/>
      <c r="P75" s="133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5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10"/>
      <c r="M76" s="10"/>
      <c r="N76" s="10"/>
      <c r="O76" s="10"/>
      <c r="P76" s="133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5">
      <c r="A77" s="10"/>
      <c r="B77" s="10"/>
      <c r="C77" s="10"/>
      <c r="D77" s="10"/>
      <c r="E77" s="10"/>
      <c r="F77" s="10"/>
      <c r="G77" s="10"/>
      <c r="H77" s="10"/>
      <c r="I77" s="10"/>
      <c r="J77" s="10"/>
      <c r="L77" s="10"/>
      <c r="M77" s="10"/>
      <c r="N77" s="10"/>
      <c r="O77" s="10"/>
      <c r="P77" s="133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5">
      <c r="A78" s="10"/>
      <c r="B78" s="10"/>
      <c r="C78" s="10"/>
      <c r="D78" s="10"/>
      <c r="E78" s="10"/>
      <c r="F78" s="10"/>
      <c r="G78" s="10"/>
      <c r="H78" s="10"/>
      <c r="I78" s="10"/>
      <c r="J78" s="10"/>
      <c r="L78" s="10"/>
      <c r="M78" s="10"/>
      <c r="N78" s="10"/>
      <c r="O78" s="10"/>
      <c r="P78" s="133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5">
      <c r="A79" s="10"/>
      <c r="B79" s="10"/>
      <c r="C79" s="10"/>
      <c r="D79" s="10"/>
      <c r="E79" s="10"/>
      <c r="F79" s="10"/>
      <c r="G79" s="10"/>
      <c r="H79" s="10"/>
      <c r="I79" s="10"/>
      <c r="J79" s="10"/>
      <c r="L79" s="10"/>
      <c r="M79" s="10"/>
      <c r="N79" s="10"/>
      <c r="O79" s="10"/>
      <c r="P79" s="133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5">
      <c r="A80" s="10"/>
      <c r="B80" s="10"/>
      <c r="C80" s="10"/>
      <c r="D80" s="10"/>
      <c r="E80" s="10"/>
      <c r="F80" s="10"/>
      <c r="G80" s="10"/>
      <c r="H80" s="10"/>
      <c r="I80" s="10"/>
      <c r="J80" s="10"/>
      <c r="L80" s="10"/>
      <c r="M80" s="10"/>
      <c r="N80" s="10"/>
      <c r="O80" s="10"/>
      <c r="P80" s="133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5">
      <c r="A81" s="10"/>
      <c r="B81" s="10"/>
      <c r="C81" s="10"/>
      <c r="D81" s="10"/>
      <c r="E81" s="10"/>
      <c r="F81" s="10"/>
      <c r="G81" s="10"/>
      <c r="H81" s="10"/>
      <c r="I81" s="10"/>
      <c r="J81" s="10"/>
      <c r="L81" s="10"/>
      <c r="M81" s="10"/>
      <c r="N81" s="10"/>
      <c r="O81" s="10"/>
      <c r="P81" s="133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5">
      <c r="A82" s="10"/>
      <c r="B82" s="10"/>
      <c r="C82" s="10"/>
      <c r="D82" s="10"/>
      <c r="E82" s="10"/>
      <c r="F82" s="10"/>
      <c r="G82" s="10"/>
      <c r="H82" s="10"/>
      <c r="I82" s="10"/>
      <c r="J82" s="10"/>
      <c r="L82" s="10"/>
      <c r="M82" s="10"/>
      <c r="N82" s="10"/>
      <c r="O82" s="10"/>
      <c r="P82" s="133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5">
      <c r="A83" s="10"/>
      <c r="B83" s="10"/>
      <c r="C83" s="10"/>
      <c r="D83" s="10"/>
      <c r="E83" s="10"/>
      <c r="F83" s="10"/>
      <c r="G83" s="10"/>
      <c r="H83" s="10"/>
      <c r="I83" s="10"/>
      <c r="J83" s="10"/>
      <c r="L83" s="10"/>
      <c r="M83" s="10"/>
      <c r="N83" s="10"/>
      <c r="O83" s="10"/>
      <c r="P83" s="133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5">
      <c r="A84" s="10"/>
      <c r="B84" s="10"/>
      <c r="C84" s="10"/>
      <c r="D84" s="10"/>
      <c r="E84" s="10"/>
      <c r="F84" s="10"/>
      <c r="G84" s="10"/>
      <c r="H84" s="10"/>
      <c r="I84" s="10"/>
      <c r="J84" s="10"/>
      <c r="L84" s="10"/>
      <c r="M84" s="10"/>
      <c r="N84" s="10"/>
      <c r="O84" s="10"/>
      <c r="P84" s="133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5">
      <c r="A85" s="10"/>
      <c r="B85" s="10"/>
      <c r="C85" s="10"/>
      <c r="D85" s="10"/>
      <c r="E85" s="10"/>
      <c r="F85" s="10"/>
      <c r="G85" s="10"/>
      <c r="H85" s="10"/>
      <c r="I85" s="10"/>
      <c r="J85" s="10"/>
      <c r="L85" s="10"/>
      <c r="M85" s="10"/>
      <c r="N85" s="10"/>
      <c r="O85" s="10"/>
      <c r="P85" s="133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5">
      <c r="A86" s="10"/>
      <c r="B86" s="10"/>
      <c r="C86" s="10"/>
      <c r="D86" s="10"/>
      <c r="E86" s="10"/>
      <c r="F86" s="10"/>
      <c r="G86" s="10"/>
      <c r="H86" s="10"/>
      <c r="I86" s="10"/>
      <c r="J86" s="10"/>
      <c r="L86" s="10"/>
      <c r="M86" s="10"/>
      <c r="N86" s="10"/>
      <c r="O86" s="10"/>
      <c r="P86" s="133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5">
      <c r="A87" s="10"/>
      <c r="B87" s="10"/>
      <c r="C87" s="10"/>
      <c r="D87" s="10"/>
      <c r="E87" s="10"/>
      <c r="F87" s="10"/>
      <c r="G87" s="10"/>
      <c r="H87" s="10"/>
      <c r="I87" s="10"/>
      <c r="J87" s="10"/>
      <c r="L87" s="10"/>
      <c r="M87" s="10"/>
      <c r="N87" s="10"/>
      <c r="O87" s="10"/>
      <c r="P87" s="133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5">
      <c r="A88" s="10"/>
      <c r="B88" s="10"/>
      <c r="C88" s="10"/>
      <c r="D88" s="10"/>
      <c r="E88" s="10"/>
      <c r="F88" s="10"/>
      <c r="G88" s="10"/>
      <c r="H88" s="10"/>
      <c r="I88" s="10"/>
      <c r="J88" s="10"/>
      <c r="L88" s="10"/>
      <c r="M88" s="10"/>
      <c r="N88" s="10"/>
      <c r="O88" s="10"/>
      <c r="P88" s="133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5">
      <c r="A89" s="10"/>
      <c r="B89" s="10"/>
      <c r="C89" s="10"/>
      <c r="D89" s="10"/>
      <c r="E89" s="10"/>
      <c r="F89" s="10"/>
      <c r="G89" s="10"/>
      <c r="H89" s="10"/>
      <c r="I89" s="10"/>
      <c r="J89" s="10"/>
      <c r="L89" s="10"/>
      <c r="M89" s="10"/>
      <c r="N89" s="10"/>
      <c r="O89" s="10"/>
      <c r="P89" s="133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5">
      <c r="A90" s="10"/>
      <c r="B90" s="10"/>
      <c r="C90" s="10"/>
      <c r="D90" s="10"/>
      <c r="E90" s="10"/>
      <c r="F90" s="10"/>
      <c r="G90" s="10"/>
      <c r="H90" s="10"/>
      <c r="I90" s="10"/>
      <c r="J90" s="10"/>
      <c r="L90" s="10"/>
      <c r="M90" s="10"/>
      <c r="N90" s="10"/>
      <c r="O90" s="10"/>
      <c r="P90" s="133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5">
      <c r="A91" s="10"/>
      <c r="B91" s="10"/>
      <c r="C91" s="10"/>
      <c r="D91" s="10"/>
      <c r="E91" s="10"/>
      <c r="F91" s="10"/>
      <c r="G91" s="10"/>
      <c r="H91" s="10"/>
      <c r="I91" s="10"/>
      <c r="J91" s="10"/>
      <c r="L91" s="10"/>
      <c r="M91" s="10"/>
      <c r="N91" s="10"/>
      <c r="O91" s="10"/>
      <c r="P91" s="133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5">
      <c r="A92" s="10"/>
      <c r="B92" s="10"/>
      <c r="C92" s="10"/>
      <c r="D92" s="10"/>
      <c r="E92" s="10"/>
      <c r="F92" s="10"/>
      <c r="G92" s="10"/>
      <c r="H92" s="10"/>
      <c r="I92" s="10"/>
      <c r="J92" s="10"/>
      <c r="L92" s="10"/>
      <c r="M92" s="10"/>
      <c r="N92" s="10"/>
      <c r="O92" s="10"/>
      <c r="P92" s="133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5">
      <c r="A93" s="10"/>
      <c r="B93" s="10"/>
      <c r="C93" s="10"/>
      <c r="D93" s="10"/>
      <c r="E93" s="10"/>
      <c r="F93" s="10"/>
      <c r="G93" s="10"/>
      <c r="H93" s="10"/>
      <c r="I93" s="10"/>
      <c r="J93" s="10"/>
      <c r="L93" s="10"/>
      <c r="M93" s="10"/>
      <c r="N93" s="10"/>
      <c r="O93" s="10"/>
      <c r="P93" s="133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5">
      <c r="A94" s="10"/>
      <c r="B94" s="10"/>
      <c r="C94" s="10"/>
      <c r="D94" s="10"/>
      <c r="E94" s="10"/>
      <c r="F94" s="10"/>
      <c r="G94" s="10"/>
      <c r="H94" s="10"/>
      <c r="I94" s="10"/>
      <c r="J94" s="10"/>
      <c r="L94" s="10"/>
      <c r="M94" s="10"/>
      <c r="N94" s="10"/>
      <c r="O94" s="10"/>
      <c r="P94" s="133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5">
      <c r="A95" s="10"/>
      <c r="B95" s="10"/>
      <c r="C95" s="10"/>
      <c r="D95" s="10"/>
      <c r="E95" s="10"/>
      <c r="F95" s="10"/>
      <c r="G95" s="10"/>
      <c r="H95" s="10"/>
      <c r="I95" s="10"/>
      <c r="J95" s="10"/>
      <c r="L95" s="10"/>
      <c r="M95" s="10"/>
      <c r="N95" s="10"/>
      <c r="O95" s="10"/>
      <c r="P95" s="133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5">
      <c r="A96" s="10"/>
      <c r="B96" s="10"/>
      <c r="C96" s="10"/>
      <c r="D96" s="10"/>
      <c r="E96" s="10"/>
      <c r="F96" s="10"/>
      <c r="G96" s="10"/>
      <c r="H96" s="10"/>
      <c r="I96" s="10"/>
      <c r="J96" s="10"/>
      <c r="L96" s="10"/>
      <c r="M96" s="10"/>
      <c r="N96" s="10"/>
      <c r="O96" s="10"/>
      <c r="P96" s="133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5">
      <c r="A97" s="10"/>
      <c r="B97" s="10"/>
      <c r="C97" s="10"/>
      <c r="D97" s="10"/>
      <c r="E97" s="10"/>
      <c r="F97" s="10"/>
      <c r="G97" s="10"/>
      <c r="H97" s="10"/>
      <c r="I97" s="10"/>
      <c r="J97" s="10"/>
      <c r="L97" s="10"/>
      <c r="M97" s="10"/>
      <c r="N97" s="10"/>
      <c r="O97" s="10"/>
      <c r="P97" s="133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5">
      <c r="A98" s="10"/>
      <c r="B98" s="10"/>
      <c r="C98" s="10"/>
      <c r="D98" s="10"/>
      <c r="E98" s="10"/>
      <c r="F98" s="10"/>
      <c r="G98" s="10"/>
      <c r="H98" s="10"/>
      <c r="I98" s="10"/>
      <c r="J98" s="10"/>
      <c r="L98" s="10"/>
      <c r="M98" s="10"/>
      <c r="N98" s="10"/>
      <c r="O98" s="10"/>
      <c r="P98" s="133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5">
      <c r="A99" s="10"/>
      <c r="B99" s="10"/>
      <c r="C99" s="10"/>
      <c r="D99" s="10"/>
      <c r="E99" s="10"/>
      <c r="F99" s="10"/>
      <c r="G99" s="10"/>
      <c r="H99" s="10"/>
      <c r="I99" s="10"/>
      <c r="J99" s="10"/>
      <c r="L99" s="10"/>
      <c r="M99" s="10"/>
      <c r="N99" s="10"/>
      <c r="O99" s="10"/>
      <c r="P99" s="133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L100" s="10"/>
      <c r="M100" s="10"/>
      <c r="N100" s="10"/>
      <c r="O100" s="10"/>
      <c r="P100" s="133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L101" s="10"/>
      <c r="M101" s="10"/>
      <c r="N101" s="10"/>
      <c r="O101" s="10"/>
      <c r="P101" s="133"/>
      <c r="Q101" s="10"/>
      <c r="R101" s="10"/>
      <c r="S101" s="10"/>
      <c r="T101" s="10"/>
      <c r="U101" s="10"/>
      <c r="V101" s="10"/>
      <c r="W101" s="10"/>
      <c r="X101" s="10"/>
      <c r="Y101" s="10"/>
    </row>
  </sheetData>
  <mergeCells count="282">
    <mergeCell ref="F34:F35"/>
    <mergeCell ref="G34:G35"/>
    <mergeCell ref="F36:F37"/>
    <mergeCell ref="G36:G37"/>
    <mergeCell ref="G20:G21"/>
    <mergeCell ref="F22:F23"/>
    <mergeCell ref="G22:G23"/>
    <mergeCell ref="F24:F25"/>
    <mergeCell ref="G24:G25"/>
    <mergeCell ref="F26:F27"/>
    <mergeCell ref="G26:G27"/>
    <mergeCell ref="F32:F33"/>
    <mergeCell ref="G32:G33"/>
    <mergeCell ref="F10:F11"/>
    <mergeCell ref="G10:G11"/>
    <mergeCell ref="F12:F13"/>
    <mergeCell ref="G12:G13"/>
    <mergeCell ref="F14:F15"/>
    <mergeCell ref="G14:G15"/>
    <mergeCell ref="F16:F17"/>
    <mergeCell ref="G16:G17"/>
    <mergeCell ref="F18:F19"/>
    <mergeCell ref="G18:G19"/>
    <mergeCell ref="L40:L41"/>
    <mergeCell ref="N40:N41"/>
    <mergeCell ref="O40:O41"/>
    <mergeCell ref="AE40:AE41"/>
    <mergeCell ref="AE38:AE39"/>
    <mergeCell ref="A40:A41"/>
    <mergeCell ref="B40:B41"/>
    <mergeCell ref="C40:C41"/>
    <mergeCell ref="D40:D41"/>
    <mergeCell ref="E40:E41"/>
    <mergeCell ref="H40:H41"/>
    <mergeCell ref="I40:I41"/>
    <mergeCell ref="J40:J41"/>
    <mergeCell ref="K40:K41"/>
    <mergeCell ref="O36:O37"/>
    <mergeCell ref="AE36:AE37"/>
    <mergeCell ref="A38:A39"/>
    <mergeCell ref="B38:B39"/>
    <mergeCell ref="C38:C39"/>
    <mergeCell ref="D38:D39"/>
    <mergeCell ref="E38:E39"/>
    <mergeCell ref="H38:H39"/>
    <mergeCell ref="I38:I39"/>
    <mergeCell ref="J38:J39"/>
    <mergeCell ref="I36:I37"/>
    <mergeCell ref="J36:J37"/>
    <mergeCell ref="K36:K37"/>
    <mergeCell ref="L36:L37"/>
    <mergeCell ref="M36:M37"/>
    <mergeCell ref="N36:N37"/>
    <mergeCell ref="A36:A37"/>
    <mergeCell ref="B36:B37"/>
    <mergeCell ref="C36:C37"/>
    <mergeCell ref="D36:D37"/>
    <mergeCell ref="E36:E37"/>
    <mergeCell ref="H36:H37"/>
    <mergeCell ref="K34:K35"/>
    <mergeCell ref="L34:L35"/>
    <mergeCell ref="M34:M35"/>
    <mergeCell ref="N34:N35"/>
    <mergeCell ref="O34:O35"/>
    <mergeCell ref="AE34:AE35"/>
    <mergeCell ref="O32:O33"/>
    <mergeCell ref="AE32:AE33"/>
    <mergeCell ref="A34:A35"/>
    <mergeCell ref="B34:B35"/>
    <mergeCell ref="C34:C35"/>
    <mergeCell ref="D34:D35"/>
    <mergeCell ref="E34:E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A32:A33"/>
    <mergeCell ref="B32:B33"/>
    <mergeCell ref="C32:C33"/>
    <mergeCell ref="D32:D33"/>
    <mergeCell ref="E32:E33"/>
    <mergeCell ref="H32:H33"/>
    <mergeCell ref="K30:K31"/>
    <mergeCell ref="L30:L31"/>
    <mergeCell ref="M30:M31"/>
    <mergeCell ref="N30:N31"/>
    <mergeCell ref="O30:O31"/>
    <mergeCell ref="AE30:AE31"/>
    <mergeCell ref="O28:O29"/>
    <mergeCell ref="AE28:AE29"/>
    <mergeCell ref="A30:A31"/>
    <mergeCell ref="B30:B31"/>
    <mergeCell ref="C30:C31"/>
    <mergeCell ref="D30:D31"/>
    <mergeCell ref="E30:E31"/>
    <mergeCell ref="H30:H31"/>
    <mergeCell ref="I30:I31"/>
    <mergeCell ref="J30:J31"/>
    <mergeCell ref="I28:I29"/>
    <mergeCell ref="J28:J29"/>
    <mergeCell ref="K28:K29"/>
    <mergeCell ref="L28:L29"/>
    <mergeCell ref="M28:M29"/>
    <mergeCell ref="N28:N29"/>
    <mergeCell ref="A28:A29"/>
    <mergeCell ref="B28:B29"/>
    <mergeCell ref="C28:C29"/>
    <mergeCell ref="D28:D29"/>
    <mergeCell ref="E28:E29"/>
    <mergeCell ref="H28:H29"/>
    <mergeCell ref="K26:K27"/>
    <mergeCell ref="L26:L27"/>
    <mergeCell ref="M26:M27"/>
    <mergeCell ref="N26:N27"/>
    <mergeCell ref="O26:O27"/>
    <mergeCell ref="AE26:AE27"/>
    <mergeCell ref="O24:O25"/>
    <mergeCell ref="AE24:AE25"/>
    <mergeCell ref="A26:A27"/>
    <mergeCell ref="B26:B27"/>
    <mergeCell ref="C26:C27"/>
    <mergeCell ref="D26:D27"/>
    <mergeCell ref="E26:E27"/>
    <mergeCell ref="H26:H27"/>
    <mergeCell ref="I26:I27"/>
    <mergeCell ref="J26:J27"/>
    <mergeCell ref="I24:I25"/>
    <mergeCell ref="J24:J25"/>
    <mergeCell ref="K24:K25"/>
    <mergeCell ref="L24:L25"/>
    <mergeCell ref="M24:M25"/>
    <mergeCell ref="N24:N25"/>
    <mergeCell ref="A24:A25"/>
    <mergeCell ref="B24:B25"/>
    <mergeCell ref="C24:C25"/>
    <mergeCell ref="D24:D25"/>
    <mergeCell ref="E24:E25"/>
    <mergeCell ref="H24:H25"/>
    <mergeCell ref="K22:K23"/>
    <mergeCell ref="L22:L23"/>
    <mergeCell ref="M22:M23"/>
    <mergeCell ref="N22:N23"/>
    <mergeCell ref="O22:O23"/>
    <mergeCell ref="AE22:AE23"/>
    <mergeCell ref="O20:O21"/>
    <mergeCell ref="AE20:AE21"/>
    <mergeCell ref="A22:A23"/>
    <mergeCell ref="B22:B23"/>
    <mergeCell ref="C22:C23"/>
    <mergeCell ref="D22:D23"/>
    <mergeCell ref="E22:E23"/>
    <mergeCell ref="H22:H23"/>
    <mergeCell ref="I22:I23"/>
    <mergeCell ref="J22:J23"/>
    <mergeCell ref="I20:I21"/>
    <mergeCell ref="J20:J21"/>
    <mergeCell ref="K20:K21"/>
    <mergeCell ref="L20:L21"/>
    <mergeCell ref="M20:M21"/>
    <mergeCell ref="N20:N21"/>
    <mergeCell ref="A20:A21"/>
    <mergeCell ref="B20:B21"/>
    <mergeCell ref="C20:C21"/>
    <mergeCell ref="D20:D21"/>
    <mergeCell ref="E20:E21"/>
    <mergeCell ref="H20:H21"/>
    <mergeCell ref="F20:F21"/>
    <mergeCell ref="K18:K19"/>
    <mergeCell ref="L18:L19"/>
    <mergeCell ref="M18:M19"/>
    <mergeCell ref="N18:N19"/>
    <mergeCell ref="O18:O19"/>
    <mergeCell ref="AE18:AE19"/>
    <mergeCell ref="O16:O17"/>
    <mergeCell ref="AE16:AE17"/>
    <mergeCell ref="A18:A19"/>
    <mergeCell ref="B18:B19"/>
    <mergeCell ref="C18:C19"/>
    <mergeCell ref="D18:D19"/>
    <mergeCell ref="E18:E19"/>
    <mergeCell ref="H18:H19"/>
    <mergeCell ref="I18:I19"/>
    <mergeCell ref="J18:J19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E16:E17"/>
    <mergeCell ref="H16:H17"/>
    <mergeCell ref="K14:K15"/>
    <mergeCell ref="L14:L15"/>
    <mergeCell ref="M14:M15"/>
    <mergeCell ref="N14:N15"/>
    <mergeCell ref="O14:O15"/>
    <mergeCell ref="AE14:AE15"/>
    <mergeCell ref="O12:O13"/>
    <mergeCell ref="AE12:AE13"/>
    <mergeCell ref="A14:A15"/>
    <mergeCell ref="B14:B15"/>
    <mergeCell ref="C14:C15"/>
    <mergeCell ref="D14:D15"/>
    <mergeCell ref="E14:E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A12:A13"/>
    <mergeCell ref="B12:B13"/>
    <mergeCell ref="C12:C13"/>
    <mergeCell ref="D12:D13"/>
    <mergeCell ref="E12:E13"/>
    <mergeCell ref="H12:H13"/>
    <mergeCell ref="K10:K11"/>
    <mergeCell ref="L10:L11"/>
    <mergeCell ref="M10:M11"/>
    <mergeCell ref="N10:N11"/>
    <mergeCell ref="O10:O11"/>
    <mergeCell ref="AE10:AE11"/>
    <mergeCell ref="O8:O9"/>
    <mergeCell ref="AE8:AE9"/>
    <mergeCell ref="A10:A11"/>
    <mergeCell ref="B10:B11"/>
    <mergeCell ref="C10:C11"/>
    <mergeCell ref="D10:D11"/>
    <mergeCell ref="E10:E11"/>
    <mergeCell ref="H10:H11"/>
    <mergeCell ref="I10:I11"/>
    <mergeCell ref="J10:J11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H8:H9"/>
    <mergeCell ref="O5:O7"/>
    <mergeCell ref="P5:P7"/>
    <mergeCell ref="Q5:Q7"/>
    <mergeCell ref="R5:R7"/>
    <mergeCell ref="S5:AE5"/>
    <mergeCell ref="S6:AE6"/>
    <mergeCell ref="I5:I7"/>
    <mergeCell ref="J5:J7"/>
    <mergeCell ref="K5:K7"/>
    <mergeCell ref="L5:L7"/>
    <mergeCell ref="M5:M7"/>
    <mergeCell ref="N5:N7"/>
    <mergeCell ref="F5:F7"/>
    <mergeCell ref="G5:G7"/>
    <mergeCell ref="F8:F9"/>
    <mergeCell ref="G8:G9"/>
    <mergeCell ref="A1:O1"/>
    <mergeCell ref="A2:K2"/>
    <mergeCell ref="A3:K3"/>
    <mergeCell ref="A4:B4"/>
    <mergeCell ref="A5:A7"/>
    <mergeCell ref="B5:B7"/>
    <mergeCell ref="C5:C7"/>
    <mergeCell ref="D5:D7"/>
    <mergeCell ref="E5:E7"/>
    <mergeCell ref="H5:H7"/>
  </mergeCells>
  <pageMargins left="0.70866141732283472" right="0.70866141732283472" top="0.74803149606299213" bottom="0.74803149606299213" header="0.31496062992125984" footer="0.31496062992125984"/>
  <pageSetup paperSize="9" scale="15" fitToHeight="0" orientation="landscape" r:id="rId1"/>
  <headerFooter>
    <oddFooter>&amp;R&amp;"Arial,Bold"&amp;20Page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'C:\Users\BongakonkeH\AppData\Local\Microsoft\Windows\INetCache\Content.Outlook\WL32DVZ4\[DRAFT SDBIP 21 22 FY.xlsx]kpa''s'!#REF!</xm:f>
          </x14:formula1>
          <xm:sqref>E8:E11</xm:sqref>
        </x14:dataValidation>
        <x14:dataValidation type="list" allowBlank="1" showInputMessage="1" showErrorMessage="1">
          <x14:formula1>
            <xm:f>'C:\Users\BongakonkeH\AppData\Local\Microsoft\Windows\INetCache\Content.Outlook\WL32DVZ4\[DRAFT SDBIP 21 22 FY.xlsx]cds strategies 17 18'!#REF!</xm:f>
          </x14:formula1>
          <xm:sqref>C8:C11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C121"/>
  <sheetViews>
    <sheetView view="pageBreakPreview" topLeftCell="A4" zoomScale="25" zoomScaleNormal="90" zoomScaleSheetLayoutView="25" workbookViewId="0">
      <pane xSplit="1" ySplit="4" topLeftCell="B8" activePane="bottomRight" state="frozen"/>
      <selection activeCell="O11" sqref="O11:O12"/>
      <selection pane="topRight" activeCell="O11" sqref="O11:O12"/>
      <selection pane="bottomLeft" activeCell="O11" sqref="O11:O12"/>
      <selection pane="bottomRight" activeCell="I10" sqref="I10:I11"/>
    </sheetView>
  </sheetViews>
  <sheetFormatPr defaultColWidth="9.109375" defaultRowHeight="14.4" x14ac:dyDescent="0.3"/>
  <cols>
    <col min="1" max="1" width="12.109375" style="49" customWidth="1"/>
    <col min="2" max="2" width="15" style="49" customWidth="1"/>
    <col min="3" max="3" width="32.21875" style="49" customWidth="1"/>
    <col min="4" max="4" width="18.77734375" style="49" customWidth="1"/>
    <col min="5" max="7" width="34.21875" style="49" customWidth="1"/>
    <col min="8" max="8" width="35.109375" style="49" customWidth="1"/>
    <col min="9" max="9" width="32.109375" style="49" customWidth="1"/>
    <col min="10" max="10" width="25.5546875" style="49" customWidth="1"/>
    <col min="11" max="11" width="32.77734375" style="69" customWidth="1"/>
    <col min="12" max="13" width="48.21875" style="49" customWidth="1"/>
    <col min="14" max="14" width="54" style="49" customWidth="1"/>
    <col min="15" max="15" width="38" style="49" customWidth="1"/>
    <col min="16" max="16" width="40" style="49" customWidth="1"/>
    <col min="17" max="17" width="48.44140625" style="49" customWidth="1"/>
    <col min="18" max="18" width="63.21875" style="49" customWidth="1"/>
    <col min="19" max="19" width="44.5546875" style="49" hidden="1" customWidth="1"/>
    <col min="20" max="20" width="46.21875" style="49" hidden="1" customWidth="1"/>
    <col min="21" max="21" width="51.77734375" style="49" customWidth="1"/>
    <col min="22" max="22" width="43.21875" style="49" hidden="1" customWidth="1"/>
    <col min="23" max="23" width="43" style="49" hidden="1" customWidth="1"/>
    <col min="24" max="24" width="53.21875" style="49" customWidth="1"/>
    <col min="25" max="25" width="51.21875" style="49" hidden="1" customWidth="1"/>
    <col min="26" max="26" width="57.21875" style="49" hidden="1" customWidth="1"/>
    <col min="27" max="27" width="53.5546875" style="49" customWidth="1"/>
    <col min="28" max="29" width="41.21875" style="49" hidden="1" customWidth="1"/>
    <col min="30" max="30" width="51.77734375" style="49" customWidth="1"/>
    <col min="31" max="31" width="46.21875" style="49" customWidth="1"/>
    <col min="32" max="32" width="9.109375" style="49"/>
    <col min="33" max="33" width="0" style="49" hidden="1" customWidth="1"/>
    <col min="34" max="16384" width="9.109375" style="49"/>
  </cols>
  <sheetData>
    <row r="1" spans="1:81" ht="33" x14ac:dyDescent="0.6">
      <c r="A1" s="283" t="s">
        <v>1347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</row>
    <row r="2" spans="1:81" ht="33" x14ac:dyDescent="0.6">
      <c r="A2" s="283" t="s">
        <v>997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</row>
    <row r="3" spans="1:81" ht="33" x14ac:dyDescent="0.6">
      <c r="A3" s="283" t="s">
        <v>1348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</row>
    <row r="4" spans="1:81" ht="33" x14ac:dyDescent="0.6">
      <c r="A4" s="283"/>
      <c r="B4" s="283"/>
      <c r="C4" s="4"/>
      <c r="D4" s="2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81" ht="37.950000000000003" customHeight="1" x14ac:dyDescent="0.3">
      <c r="A5" s="284" t="s">
        <v>2</v>
      </c>
      <c r="B5" s="284" t="s">
        <v>3</v>
      </c>
      <c r="C5" s="284" t="s">
        <v>4</v>
      </c>
      <c r="D5" s="284" t="s">
        <v>5</v>
      </c>
      <c r="E5" s="284" t="s">
        <v>140</v>
      </c>
      <c r="F5" s="284" t="s">
        <v>338</v>
      </c>
      <c r="G5" s="284" t="s">
        <v>339</v>
      </c>
      <c r="H5" s="284" t="s">
        <v>9</v>
      </c>
      <c r="I5" s="284" t="s">
        <v>10</v>
      </c>
      <c r="J5" s="284" t="s">
        <v>11</v>
      </c>
      <c r="K5" s="284" t="s">
        <v>12</v>
      </c>
      <c r="L5" s="284" t="s">
        <v>13</v>
      </c>
      <c r="M5" s="347" t="s">
        <v>14</v>
      </c>
      <c r="N5" s="284" t="s">
        <v>15</v>
      </c>
      <c r="O5" s="284" t="s">
        <v>16</v>
      </c>
      <c r="P5" s="319" t="s">
        <v>17</v>
      </c>
      <c r="Q5" s="319" t="s">
        <v>18</v>
      </c>
      <c r="R5" s="319" t="s">
        <v>19</v>
      </c>
      <c r="S5" s="386" t="s">
        <v>20</v>
      </c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</row>
    <row r="6" spans="1:81" ht="37.950000000000003" customHeight="1" x14ac:dyDescent="0.3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348"/>
      <c r="N6" s="284"/>
      <c r="O6" s="284"/>
      <c r="P6" s="320"/>
      <c r="Q6" s="320"/>
      <c r="R6" s="320"/>
      <c r="S6" s="386" t="s">
        <v>21</v>
      </c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</row>
    <row r="7" spans="1:81" ht="219.75" customHeight="1" x14ac:dyDescent="0.3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1"/>
      <c r="Q7" s="321"/>
      <c r="R7" s="321"/>
      <c r="S7" s="6" t="s">
        <v>22</v>
      </c>
      <c r="T7" s="6" t="s">
        <v>23</v>
      </c>
      <c r="U7" s="7" t="s">
        <v>24</v>
      </c>
      <c r="V7" s="6" t="s">
        <v>25</v>
      </c>
      <c r="W7" s="6" t="s">
        <v>26</v>
      </c>
      <c r="X7" s="8" t="s">
        <v>27</v>
      </c>
      <c r="Y7" s="6" t="s">
        <v>28</v>
      </c>
      <c r="Z7" s="6" t="s">
        <v>29</v>
      </c>
      <c r="AA7" s="8" t="s">
        <v>30</v>
      </c>
      <c r="AB7" s="6" t="s">
        <v>31</v>
      </c>
      <c r="AC7" s="6" t="s">
        <v>32</v>
      </c>
      <c r="AD7" s="8" t="s">
        <v>33</v>
      </c>
      <c r="AE7" s="9" t="s">
        <v>34</v>
      </c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</row>
    <row r="8" spans="1:81" ht="266.85000000000002" customHeight="1" x14ac:dyDescent="0.3">
      <c r="A8" s="381" t="s">
        <v>35</v>
      </c>
      <c r="B8" s="381" t="s">
        <v>36</v>
      </c>
      <c r="C8" s="389" t="s">
        <v>37</v>
      </c>
      <c r="D8" s="401" t="s">
        <v>1349</v>
      </c>
      <c r="E8" s="389" t="s">
        <v>39</v>
      </c>
      <c r="F8" s="306" t="s">
        <v>40</v>
      </c>
      <c r="G8" s="306" t="s">
        <v>199</v>
      </c>
      <c r="H8" s="381" t="s">
        <v>1350</v>
      </c>
      <c r="I8" s="381" t="s">
        <v>1351</v>
      </c>
      <c r="J8" s="381">
        <v>34</v>
      </c>
      <c r="K8" s="381" t="s">
        <v>1352</v>
      </c>
      <c r="L8" s="397" t="s">
        <v>2092</v>
      </c>
      <c r="M8" s="397" t="s">
        <v>2092</v>
      </c>
      <c r="N8" s="399" t="s">
        <v>2091</v>
      </c>
      <c r="O8" s="387" t="s">
        <v>1354</v>
      </c>
      <c r="P8" s="391">
        <v>2000000</v>
      </c>
      <c r="Q8" s="154" t="s">
        <v>896</v>
      </c>
      <c r="R8" s="155" t="s">
        <v>1355</v>
      </c>
      <c r="S8" s="156" t="s">
        <v>1356</v>
      </c>
      <c r="T8" s="154" t="s">
        <v>1357</v>
      </c>
      <c r="U8" s="154" t="s">
        <v>1358</v>
      </c>
      <c r="V8" s="154" t="s">
        <v>1359</v>
      </c>
      <c r="W8" s="154" t="s">
        <v>1353</v>
      </c>
      <c r="X8" s="154" t="s">
        <v>49</v>
      </c>
      <c r="Y8" s="154" t="s">
        <v>49</v>
      </c>
      <c r="Z8" s="154" t="s">
        <v>49</v>
      </c>
      <c r="AA8" s="154" t="s">
        <v>49</v>
      </c>
      <c r="AB8" s="154" t="s">
        <v>49</v>
      </c>
      <c r="AC8" s="154" t="s">
        <v>49</v>
      </c>
      <c r="AD8" s="154" t="s">
        <v>2091</v>
      </c>
      <c r="AE8" s="393" t="s">
        <v>1360</v>
      </c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</row>
    <row r="9" spans="1:81" ht="47.25" customHeight="1" x14ac:dyDescent="0.3">
      <c r="A9" s="382"/>
      <c r="B9" s="382"/>
      <c r="C9" s="390"/>
      <c r="D9" s="402"/>
      <c r="E9" s="390"/>
      <c r="F9" s="306"/>
      <c r="G9" s="306"/>
      <c r="H9" s="382"/>
      <c r="I9" s="382"/>
      <c r="J9" s="382"/>
      <c r="K9" s="382"/>
      <c r="L9" s="398"/>
      <c r="M9" s="398"/>
      <c r="N9" s="400"/>
      <c r="O9" s="388"/>
      <c r="P9" s="392"/>
      <c r="Q9" s="221" t="s">
        <v>49</v>
      </c>
      <c r="R9" s="157" t="s">
        <v>49</v>
      </c>
      <c r="S9" s="157" t="s">
        <v>49</v>
      </c>
      <c r="T9" s="157" t="s">
        <v>49</v>
      </c>
      <c r="U9" s="157" t="s">
        <v>49</v>
      </c>
      <c r="V9" s="157" t="s">
        <v>49</v>
      </c>
      <c r="W9" s="157" t="s">
        <v>49</v>
      </c>
      <c r="X9" s="157" t="s">
        <v>49</v>
      </c>
      <c r="Y9" s="157" t="s">
        <v>49</v>
      </c>
      <c r="Z9" s="157" t="s">
        <v>49</v>
      </c>
      <c r="AA9" s="157" t="s">
        <v>49</v>
      </c>
      <c r="AB9" s="157" t="s">
        <v>49</v>
      </c>
      <c r="AC9" s="157" t="s">
        <v>49</v>
      </c>
      <c r="AD9" s="157" t="s">
        <v>49</v>
      </c>
      <c r="AE9" s="394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</row>
    <row r="10" spans="1:81" ht="313.5" customHeight="1" x14ac:dyDescent="0.3">
      <c r="A10" s="385" t="s">
        <v>35</v>
      </c>
      <c r="B10" s="385" t="s">
        <v>986</v>
      </c>
      <c r="C10" s="395" t="s">
        <v>37</v>
      </c>
      <c r="D10" s="395" t="s">
        <v>1361</v>
      </c>
      <c r="E10" s="396" t="s">
        <v>39</v>
      </c>
      <c r="F10" s="306" t="s">
        <v>40</v>
      </c>
      <c r="G10" s="306" t="s">
        <v>199</v>
      </c>
      <c r="H10" s="385" t="s">
        <v>1350</v>
      </c>
      <c r="I10" s="385" t="s">
        <v>1362</v>
      </c>
      <c r="J10" s="385">
        <v>8</v>
      </c>
      <c r="K10" s="385" t="s">
        <v>1352</v>
      </c>
      <c r="L10" s="385" t="s">
        <v>1363</v>
      </c>
      <c r="M10" s="385" t="s">
        <v>1363</v>
      </c>
      <c r="N10" s="387" t="s">
        <v>1364</v>
      </c>
      <c r="O10" s="389" t="s">
        <v>1365</v>
      </c>
      <c r="P10" s="383">
        <v>10000000</v>
      </c>
      <c r="Q10" s="154" t="s">
        <v>896</v>
      </c>
      <c r="R10" s="158" t="s">
        <v>1366</v>
      </c>
      <c r="S10" s="154" t="s">
        <v>49</v>
      </c>
      <c r="T10" s="154" t="s">
        <v>49</v>
      </c>
      <c r="U10" s="154" t="s">
        <v>1367</v>
      </c>
      <c r="V10" s="154" t="s">
        <v>1368</v>
      </c>
      <c r="W10" s="154" t="s">
        <v>1369</v>
      </c>
      <c r="X10" s="154" t="s">
        <v>1370</v>
      </c>
      <c r="Y10" s="154" t="s">
        <v>1371</v>
      </c>
      <c r="Z10" s="154" t="s">
        <v>1372</v>
      </c>
      <c r="AA10" s="154" t="s">
        <v>1373</v>
      </c>
      <c r="AB10" s="154" t="s">
        <v>1374</v>
      </c>
      <c r="AC10" s="154" t="s">
        <v>1375</v>
      </c>
      <c r="AD10" s="154" t="s">
        <v>1376</v>
      </c>
      <c r="AE10" s="385" t="s">
        <v>1377</v>
      </c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</row>
    <row r="11" spans="1:81" ht="46.65" customHeight="1" x14ac:dyDescent="0.3">
      <c r="A11" s="385"/>
      <c r="B11" s="385"/>
      <c r="C11" s="395"/>
      <c r="D11" s="395"/>
      <c r="E11" s="396"/>
      <c r="F11" s="306"/>
      <c r="G11" s="306"/>
      <c r="H11" s="385"/>
      <c r="I11" s="385"/>
      <c r="J11" s="385"/>
      <c r="K11" s="385"/>
      <c r="L11" s="385"/>
      <c r="M11" s="385"/>
      <c r="N11" s="388"/>
      <c r="O11" s="390"/>
      <c r="P11" s="384"/>
      <c r="Q11" s="157" t="s">
        <v>49</v>
      </c>
      <c r="R11" s="157" t="s">
        <v>49</v>
      </c>
      <c r="S11" s="157" t="s">
        <v>49</v>
      </c>
      <c r="T11" s="157" t="s">
        <v>49</v>
      </c>
      <c r="U11" s="157" t="s">
        <v>49</v>
      </c>
      <c r="V11" s="157" t="s">
        <v>49</v>
      </c>
      <c r="W11" s="157" t="s">
        <v>49</v>
      </c>
      <c r="X11" s="157" t="s">
        <v>49</v>
      </c>
      <c r="Y11" s="157" t="s">
        <v>49</v>
      </c>
      <c r="Z11" s="157" t="s">
        <v>49</v>
      </c>
      <c r="AA11" s="157" t="s">
        <v>49</v>
      </c>
      <c r="AB11" s="157" t="s">
        <v>49</v>
      </c>
      <c r="AC11" s="157" t="s">
        <v>49</v>
      </c>
      <c r="AD11" s="157" t="s">
        <v>49</v>
      </c>
      <c r="AE11" s="385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</row>
    <row r="12" spans="1:81" ht="246.3" customHeight="1" x14ac:dyDescent="0.3">
      <c r="A12" s="381" t="s">
        <v>35</v>
      </c>
      <c r="B12" s="381" t="s">
        <v>111</v>
      </c>
      <c r="C12" s="401" t="s">
        <v>37</v>
      </c>
      <c r="D12" s="401" t="s">
        <v>1378</v>
      </c>
      <c r="E12" s="389" t="s">
        <v>39</v>
      </c>
      <c r="F12" s="306" t="s">
        <v>40</v>
      </c>
      <c r="G12" s="306" t="s">
        <v>199</v>
      </c>
      <c r="H12" s="381" t="s">
        <v>1350</v>
      </c>
      <c r="I12" s="381" t="s">
        <v>1362</v>
      </c>
      <c r="J12" s="381">
        <v>24</v>
      </c>
      <c r="K12" s="381" t="s">
        <v>1352</v>
      </c>
      <c r="L12" s="387" t="s">
        <v>1379</v>
      </c>
      <c r="M12" s="387" t="s">
        <v>1379</v>
      </c>
      <c r="N12" s="387" t="s">
        <v>1380</v>
      </c>
      <c r="O12" s="405" t="s">
        <v>1074</v>
      </c>
      <c r="P12" s="403">
        <v>9000000</v>
      </c>
      <c r="Q12" s="154" t="s">
        <v>896</v>
      </c>
      <c r="R12" s="154" t="s">
        <v>1381</v>
      </c>
      <c r="S12" s="154" t="s">
        <v>1382</v>
      </c>
      <c r="T12" s="154" t="s">
        <v>1383</v>
      </c>
      <c r="U12" s="154" t="s">
        <v>1384</v>
      </c>
      <c r="V12" s="154" t="s">
        <v>1385</v>
      </c>
      <c r="W12" s="154" t="s">
        <v>1386</v>
      </c>
      <c r="X12" s="154" t="s">
        <v>1387</v>
      </c>
      <c r="Y12" s="154" t="s">
        <v>1388</v>
      </c>
      <c r="Z12" s="154" t="s">
        <v>1380</v>
      </c>
      <c r="AA12" s="154" t="s">
        <v>49</v>
      </c>
      <c r="AB12" s="154" t="s">
        <v>49</v>
      </c>
      <c r="AC12" s="154" t="s">
        <v>49</v>
      </c>
      <c r="AD12" s="154" t="s">
        <v>1380</v>
      </c>
      <c r="AE12" s="387" t="s">
        <v>1389</v>
      </c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</row>
    <row r="13" spans="1:81" ht="35.25" customHeight="1" x14ac:dyDescent="0.3">
      <c r="A13" s="382"/>
      <c r="B13" s="382"/>
      <c r="C13" s="402"/>
      <c r="D13" s="402"/>
      <c r="E13" s="390"/>
      <c r="F13" s="306"/>
      <c r="G13" s="306"/>
      <c r="H13" s="382"/>
      <c r="I13" s="382"/>
      <c r="J13" s="382"/>
      <c r="K13" s="382"/>
      <c r="L13" s="388"/>
      <c r="M13" s="388"/>
      <c r="N13" s="388"/>
      <c r="O13" s="406"/>
      <c r="P13" s="404"/>
      <c r="Q13" s="157" t="s">
        <v>49</v>
      </c>
      <c r="R13" s="157" t="s">
        <v>49</v>
      </c>
      <c r="S13" s="157" t="s">
        <v>49</v>
      </c>
      <c r="T13" s="157" t="s">
        <v>49</v>
      </c>
      <c r="U13" s="157" t="s">
        <v>49</v>
      </c>
      <c r="V13" s="157" t="s">
        <v>49</v>
      </c>
      <c r="W13" s="157" t="s">
        <v>49</v>
      </c>
      <c r="X13" s="157" t="s">
        <v>49</v>
      </c>
      <c r="Y13" s="157" t="s">
        <v>49</v>
      </c>
      <c r="Z13" s="157" t="s">
        <v>49</v>
      </c>
      <c r="AA13" s="157" t="s">
        <v>49</v>
      </c>
      <c r="AB13" s="157" t="s">
        <v>49</v>
      </c>
      <c r="AC13" s="157" t="s">
        <v>49</v>
      </c>
      <c r="AD13" s="157" t="s">
        <v>49</v>
      </c>
      <c r="AE13" s="388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</row>
    <row r="14" spans="1:81" ht="331.8" customHeight="1" x14ac:dyDescent="0.3">
      <c r="A14" s="381" t="s">
        <v>35</v>
      </c>
      <c r="B14" s="381" t="s">
        <v>111</v>
      </c>
      <c r="C14" s="401" t="s">
        <v>37</v>
      </c>
      <c r="D14" s="401" t="s">
        <v>1390</v>
      </c>
      <c r="E14" s="389" t="s">
        <v>39</v>
      </c>
      <c r="F14" s="306" t="s">
        <v>40</v>
      </c>
      <c r="G14" s="306" t="s">
        <v>199</v>
      </c>
      <c r="H14" s="381" t="s">
        <v>1350</v>
      </c>
      <c r="I14" s="381" t="s">
        <v>1362</v>
      </c>
      <c r="J14" s="381">
        <v>38</v>
      </c>
      <c r="K14" s="381" t="s">
        <v>1352</v>
      </c>
      <c r="L14" s="387" t="s">
        <v>1391</v>
      </c>
      <c r="M14" s="387" t="s">
        <v>1391</v>
      </c>
      <c r="N14" s="387" t="s">
        <v>1392</v>
      </c>
      <c r="O14" s="387" t="s">
        <v>1393</v>
      </c>
      <c r="P14" s="403">
        <v>10000000</v>
      </c>
      <c r="Q14" s="159" t="s">
        <v>896</v>
      </c>
      <c r="R14" s="160" t="s">
        <v>1394</v>
      </c>
      <c r="S14" s="158" t="s">
        <v>1395</v>
      </c>
      <c r="T14" s="158" t="s">
        <v>1396</v>
      </c>
      <c r="U14" s="158" t="s">
        <v>1397</v>
      </c>
      <c r="V14" s="158" t="s">
        <v>1398</v>
      </c>
      <c r="W14" s="158" t="s">
        <v>1399</v>
      </c>
      <c r="X14" s="158" t="s">
        <v>49</v>
      </c>
      <c r="Y14" s="160" t="s">
        <v>1400</v>
      </c>
      <c r="Z14" s="160" t="s">
        <v>1401</v>
      </c>
      <c r="AA14" s="160" t="s">
        <v>1402</v>
      </c>
      <c r="AB14" s="160" t="s">
        <v>1403</v>
      </c>
      <c r="AC14" s="160" t="s">
        <v>1404</v>
      </c>
      <c r="AD14" s="160" t="s">
        <v>1392</v>
      </c>
      <c r="AE14" s="387" t="s">
        <v>1405</v>
      </c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</row>
    <row r="15" spans="1:81" ht="51.3" customHeight="1" x14ac:dyDescent="0.3">
      <c r="A15" s="382"/>
      <c r="B15" s="382"/>
      <c r="C15" s="402"/>
      <c r="D15" s="402"/>
      <c r="E15" s="390"/>
      <c r="F15" s="306"/>
      <c r="G15" s="306"/>
      <c r="H15" s="382"/>
      <c r="I15" s="382"/>
      <c r="J15" s="382"/>
      <c r="K15" s="382"/>
      <c r="L15" s="388"/>
      <c r="M15" s="388"/>
      <c r="N15" s="388"/>
      <c r="O15" s="388"/>
      <c r="P15" s="404"/>
      <c r="Q15" s="157" t="s">
        <v>49</v>
      </c>
      <c r="R15" s="157" t="s">
        <v>49</v>
      </c>
      <c r="S15" s="157" t="s">
        <v>49</v>
      </c>
      <c r="T15" s="157" t="s">
        <v>49</v>
      </c>
      <c r="U15" s="157" t="s">
        <v>49</v>
      </c>
      <c r="V15" s="157" t="s">
        <v>49</v>
      </c>
      <c r="W15" s="157" t="s">
        <v>49</v>
      </c>
      <c r="X15" s="157" t="s">
        <v>49</v>
      </c>
      <c r="Y15" s="157" t="s">
        <v>49</v>
      </c>
      <c r="Z15" s="157" t="s">
        <v>49</v>
      </c>
      <c r="AA15" s="157" t="s">
        <v>49</v>
      </c>
      <c r="AB15" s="157" t="s">
        <v>49</v>
      </c>
      <c r="AC15" s="157" t="s">
        <v>49</v>
      </c>
      <c r="AD15" s="157" t="s">
        <v>49</v>
      </c>
      <c r="AE15" s="388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</row>
    <row r="16" spans="1:81" ht="326.55" customHeight="1" x14ac:dyDescent="0.3">
      <c r="A16" s="408" t="s">
        <v>35</v>
      </c>
      <c r="B16" s="408" t="s">
        <v>111</v>
      </c>
      <c r="C16" s="401" t="s">
        <v>37</v>
      </c>
      <c r="D16" s="401" t="s">
        <v>1406</v>
      </c>
      <c r="E16" s="389" t="s">
        <v>39</v>
      </c>
      <c r="F16" s="306" t="s">
        <v>40</v>
      </c>
      <c r="G16" s="306" t="s">
        <v>199</v>
      </c>
      <c r="H16" s="381" t="s">
        <v>1350</v>
      </c>
      <c r="I16" s="381" t="s">
        <v>1362</v>
      </c>
      <c r="J16" s="381">
        <v>7</v>
      </c>
      <c r="K16" s="381" t="s">
        <v>1352</v>
      </c>
      <c r="L16" s="387" t="s">
        <v>1407</v>
      </c>
      <c r="M16" s="387" t="s">
        <v>1407</v>
      </c>
      <c r="N16" s="387" t="s">
        <v>1408</v>
      </c>
      <c r="O16" s="405" t="s">
        <v>1074</v>
      </c>
      <c r="P16" s="403">
        <v>7000000</v>
      </c>
      <c r="Q16" s="159" t="s">
        <v>896</v>
      </c>
      <c r="R16" s="160" t="s">
        <v>1409</v>
      </c>
      <c r="S16" s="158" t="s">
        <v>1410</v>
      </c>
      <c r="T16" s="158" t="s">
        <v>1411</v>
      </c>
      <c r="U16" s="158" t="s">
        <v>1412</v>
      </c>
      <c r="V16" s="158" t="s">
        <v>1413</v>
      </c>
      <c r="W16" s="158" t="s">
        <v>1414</v>
      </c>
      <c r="X16" s="158" t="s">
        <v>49</v>
      </c>
      <c r="Y16" s="160" t="s">
        <v>1415</v>
      </c>
      <c r="Z16" s="160" t="s">
        <v>1416</v>
      </c>
      <c r="AA16" s="160" t="s">
        <v>1417</v>
      </c>
      <c r="AB16" s="160" t="s">
        <v>1418</v>
      </c>
      <c r="AC16" s="160" t="s">
        <v>1419</v>
      </c>
      <c r="AD16" s="160" t="s">
        <v>1420</v>
      </c>
      <c r="AE16" s="389" t="s">
        <v>1421</v>
      </c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</row>
    <row r="17" spans="1:81" ht="51.75" customHeight="1" x14ac:dyDescent="0.3">
      <c r="A17" s="409"/>
      <c r="B17" s="409"/>
      <c r="C17" s="402"/>
      <c r="D17" s="402"/>
      <c r="E17" s="390"/>
      <c r="F17" s="306"/>
      <c r="G17" s="306"/>
      <c r="H17" s="382"/>
      <c r="I17" s="382"/>
      <c r="J17" s="382"/>
      <c r="K17" s="382"/>
      <c r="L17" s="388"/>
      <c r="M17" s="388"/>
      <c r="N17" s="388"/>
      <c r="O17" s="406"/>
      <c r="P17" s="404"/>
      <c r="Q17" s="157" t="s">
        <v>49</v>
      </c>
      <c r="R17" s="157" t="s">
        <v>49</v>
      </c>
      <c r="S17" s="157" t="s">
        <v>49</v>
      </c>
      <c r="T17" s="157" t="s">
        <v>49</v>
      </c>
      <c r="U17" s="157" t="s">
        <v>49</v>
      </c>
      <c r="V17" s="157" t="s">
        <v>49</v>
      </c>
      <c r="W17" s="157" t="s">
        <v>49</v>
      </c>
      <c r="X17" s="157" t="s">
        <v>49</v>
      </c>
      <c r="Y17" s="157" t="s">
        <v>49</v>
      </c>
      <c r="Z17" s="157" t="s">
        <v>49</v>
      </c>
      <c r="AA17" s="157" t="s">
        <v>49</v>
      </c>
      <c r="AB17" s="157" t="s">
        <v>49</v>
      </c>
      <c r="AC17" s="157" t="s">
        <v>49</v>
      </c>
      <c r="AD17" s="157" t="s">
        <v>49</v>
      </c>
      <c r="AE17" s="39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</row>
    <row r="18" spans="1:81" ht="287.10000000000002" customHeight="1" x14ac:dyDescent="0.3">
      <c r="A18" s="407" t="s">
        <v>35</v>
      </c>
      <c r="B18" s="408" t="s">
        <v>111</v>
      </c>
      <c r="C18" s="401" t="s">
        <v>37</v>
      </c>
      <c r="D18" s="401" t="s">
        <v>1422</v>
      </c>
      <c r="E18" s="389" t="s">
        <v>39</v>
      </c>
      <c r="F18" s="306" t="s">
        <v>40</v>
      </c>
      <c r="G18" s="306" t="s">
        <v>199</v>
      </c>
      <c r="H18" s="381" t="s">
        <v>1350</v>
      </c>
      <c r="I18" s="381" t="s">
        <v>1362</v>
      </c>
      <c r="J18" s="381">
        <v>13</v>
      </c>
      <c r="K18" s="381" t="s">
        <v>1352</v>
      </c>
      <c r="L18" s="387" t="s">
        <v>1423</v>
      </c>
      <c r="M18" s="387" t="s">
        <v>1423</v>
      </c>
      <c r="N18" s="405" t="s">
        <v>1424</v>
      </c>
      <c r="O18" s="405" t="s">
        <v>1074</v>
      </c>
      <c r="P18" s="403">
        <v>10000000</v>
      </c>
      <c r="Q18" s="161" t="s">
        <v>896</v>
      </c>
      <c r="R18" s="160"/>
      <c r="S18" s="157" t="s">
        <v>1425</v>
      </c>
      <c r="T18" s="157" t="s">
        <v>1426</v>
      </c>
      <c r="U18" s="157" t="s">
        <v>1427</v>
      </c>
      <c r="V18" s="157" t="s">
        <v>1428</v>
      </c>
      <c r="W18" s="157" t="s">
        <v>1429</v>
      </c>
      <c r="X18" s="157" t="s">
        <v>1430</v>
      </c>
      <c r="Y18" s="157" t="s">
        <v>1431</v>
      </c>
      <c r="Z18" s="162" t="s">
        <v>1432</v>
      </c>
      <c r="AA18" s="157" t="s">
        <v>1433</v>
      </c>
      <c r="AB18" s="157" t="s">
        <v>1434</v>
      </c>
      <c r="AC18" s="157" t="s">
        <v>1435</v>
      </c>
      <c r="AD18" s="163" t="s">
        <v>1424</v>
      </c>
      <c r="AE18" s="389" t="s">
        <v>1436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</row>
    <row r="19" spans="1:81" ht="53.7" customHeight="1" x14ac:dyDescent="0.3">
      <c r="A19" s="407"/>
      <c r="B19" s="409"/>
      <c r="C19" s="402"/>
      <c r="D19" s="402"/>
      <c r="E19" s="390"/>
      <c r="F19" s="306"/>
      <c r="G19" s="306"/>
      <c r="H19" s="382"/>
      <c r="I19" s="382"/>
      <c r="J19" s="382"/>
      <c r="K19" s="382"/>
      <c r="L19" s="388"/>
      <c r="M19" s="388"/>
      <c r="N19" s="406"/>
      <c r="O19" s="406"/>
      <c r="P19" s="404"/>
      <c r="Q19" s="161"/>
      <c r="R19" s="160"/>
      <c r="S19" s="157" t="s">
        <v>49</v>
      </c>
      <c r="T19" s="157" t="s">
        <v>49</v>
      </c>
      <c r="U19" s="157" t="s">
        <v>49</v>
      </c>
      <c r="V19" s="157" t="s">
        <v>49</v>
      </c>
      <c r="W19" s="157" t="s">
        <v>49</v>
      </c>
      <c r="X19" s="157" t="s">
        <v>49</v>
      </c>
      <c r="Y19" s="157" t="s">
        <v>49</v>
      </c>
      <c r="Z19" s="157" t="s">
        <v>49</v>
      </c>
      <c r="AA19" s="157" t="s">
        <v>49</v>
      </c>
      <c r="AB19" s="157" t="s">
        <v>49</v>
      </c>
      <c r="AC19" s="157" t="s">
        <v>49</v>
      </c>
      <c r="AD19" s="157" t="s">
        <v>49</v>
      </c>
      <c r="AE19" s="39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</row>
    <row r="20" spans="1:81" ht="245.7" customHeight="1" x14ac:dyDescent="0.3">
      <c r="A20" s="407" t="s">
        <v>35</v>
      </c>
      <c r="B20" s="408" t="s">
        <v>111</v>
      </c>
      <c r="C20" s="401" t="s">
        <v>37</v>
      </c>
      <c r="D20" s="401" t="s">
        <v>1437</v>
      </c>
      <c r="E20" s="389" t="s">
        <v>39</v>
      </c>
      <c r="F20" s="306" t="s">
        <v>40</v>
      </c>
      <c r="G20" s="306" t="s">
        <v>199</v>
      </c>
      <c r="H20" s="381" t="s">
        <v>1350</v>
      </c>
      <c r="I20" s="381" t="s">
        <v>1362</v>
      </c>
      <c r="J20" s="381">
        <v>29</v>
      </c>
      <c r="K20" s="381" t="s">
        <v>1352</v>
      </c>
      <c r="L20" s="387" t="s">
        <v>1438</v>
      </c>
      <c r="M20" s="387" t="s">
        <v>1438</v>
      </c>
      <c r="N20" s="387" t="s">
        <v>1439</v>
      </c>
      <c r="O20" s="403" t="s">
        <v>1074</v>
      </c>
      <c r="P20" s="403">
        <v>7000000</v>
      </c>
      <c r="Q20" s="159" t="s">
        <v>896</v>
      </c>
      <c r="R20" s="160" t="s">
        <v>1440</v>
      </c>
      <c r="S20" s="158" t="s">
        <v>49</v>
      </c>
      <c r="T20" s="158" t="str">
        <f>[20]PMO!P8</f>
        <v>N/A</v>
      </c>
      <c r="U20" s="156" t="s">
        <v>1441</v>
      </c>
      <c r="V20" s="156" t="s">
        <v>1442</v>
      </c>
      <c r="W20" s="156" t="s">
        <v>1443</v>
      </c>
      <c r="X20" s="156" t="s">
        <v>1444</v>
      </c>
      <c r="Y20" s="157" t="s">
        <v>1445</v>
      </c>
      <c r="Z20" s="157" t="s">
        <v>1446</v>
      </c>
      <c r="AA20" s="157" t="s">
        <v>1447</v>
      </c>
      <c r="AB20" s="157" t="s">
        <v>1448</v>
      </c>
      <c r="AC20" s="157" t="s">
        <v>1449</v>
      </c>
      <c r="AD20" s="164" t="s">
        <v>1439</v>
      </c>
      <c r="AE20" s="384" t="s">
        <v>1450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</row>
    <row r="21" spans="1:81" ht="44.25" customHeight="1" x14ac:dyDescent="0.3">
      <c r="A21" s="407"/>
      <c r="B21" s="409"/>
      <c r="C21" s="402"/>
      <c r="D21" s="402"/>
      <c r="E21" s="390"/>
      <c r="F21" s="306"/>
      <c r="G21" s="306"/>
      <c r="H21" s="382"/>
      <c r="I21" s="382"/>
      <c r="J21" s="382"/>
      <c r="K21" s="382"/>
      <c r="L21" s="388"/>
      <c r="M21" s="388"/>
      <c r="N21" s="388"/>
      <c r="O21" s="404"/>
      <c r="P21" s="404"/>
      <c r="Q21" s="157" t="s">
        <v>49</v>
      </c>
      <c r="R21" s="157" t="s">
        <v>49</v>
      </c>
      <c r="S21" s="157" t="s">
        <v>49</v>
      </c>
      <c r="T21" s="157" t="s">
        <v>49</v>
      </c>
      <c r="U21" s="157" t="s">
        <v>49</v>
      </c>
      <c r="V21" s="157" t="s">
        <v>49</v>
      </c>
      <c r="W21" s="157" t="s">
        <v>49</v>
      </c>
      <c r="X21" s="157" t="s">
        <v>49</v>
      </c>
      <c r="Y21" s="157" t="s">
        <v>49</v>
      </c>
      <c r="Z21" s="157" t="s">
        <v>49</v>
      </c>
      <c r="AA21" s="157" t="s">
        <v>49</v>
      </c>
      <c r="AB21" s="157" t="s">
        <v>49</v>
      </c>
      <c r="AC21" s="157" t="s">
        <v>49</v>
      </c>
      <c r="AD21" s="157" t="s">
        <v>49</v>
      </c>
      <c r="AE21" s="384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</row>
    <row r="22" spans="1:81" ht="249.6" customHeight="1" x14ac:dyDescent="0.3">
      <c r="A22" s="407" t="s">
        <v>35</v>
      </c>
      <c r="B22" s="408" t="s">
        <v>36</v>
      </c>
      <c r="C22" s="395" t="s">
        <v>37</v>
      </c>
      <c r="D22" s="401" t="s">
        <v>1451</v>
      </c>
      <c r="E22" s="396" t="s">
        <v>39</v>
      </c>
      <c r="F22" s="306" t="s">
        <v>40</v>
      </c>
      <c r="G22" s="306" t="s">
        <v>199</v>
      </c>
      <c r="H22" s="385" t="s">
        <v>1350</v>
      </c>
      <c r="I22" s="385" t="s">
        <v>1452</v>
      </c>
      <c r="J22" s="385">
        <v>16</v>
      </c>
      <c r="K22" s="385" t="s">
        <v>1352</v>
      </c>
      <c r="L22" s="384" t="s">
        <v>1453</v>
      </c>
      <c r="M22" s="384" t="s">
        <v>1453</v>
      </c>
      <c r="N22" s="384" t="s">
        <v>1454</v>
      </c>
      <c r="O22" s="384" t="s">
        <v>1455</v>
      </c>
      <c r="P22" s="165">
        <v>1000000</v>
      </c>
      <c r="Q22" s="159" t="s">
        <v>896</v>
      </c>
      <c r="R22" s="160" t="s">
        <v>1456</v>
      </c>
      <c r="S22" s="158" t="s">
        <v>1457</v>
      </c>
      <c r="T22" s="158" t="s">
        <v>1458</v>
      </c>
      <c r="U22" s="158" t="s">
        <v>49</v>
      </c>
      <c r="V22" s="158" t="s">
        <v>49</v>
      </c>
      <c r="W22" s="158" t="s">
        <v>1459</v>
      </c>
      <c r="X22" s="158" t="s">
        <v>1460</v>
      </c>
      <c r="Y22" s="160" t="s">
        <v>49</v>
      </c>
      <c r="Z22" s="160" t="s">
        <v>49</v>
      </c>
      <c r="AA22" s="160" t="s">
        <v>49</v>
      </c>
      <c r="AB22" s="160" t="s">
        <v>49</v>
      </c>
      <c r="AC22" s="160" t="s">
        <v>49</v>
      </c>
      <c r="AD22" s="160" t="s">
        <v>1454</v>
      </c>
      <c r="AE22" s="384" t="s">
        <v>1461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</row>
    <row r="23" spans="1:81" ht="52.8" hidden="1" customHeight="1" x14ac:dyDescent="0.3">
      <c r="A23" s="407"/>
      <c r="B23" s="409"/>
      <c r="C23" s="395"/>
      <c r="D23" s="402"/>
      <c r="E23" s="396"/>
      <c r="F23" s="306"/>
      <c r="G23" s="306"/>
      <c r="H23" s="385"/>
      <c r="I23" s="385"/>
      <c r="J23" s="385"/>
      <c r="K23" s="385"/>
      <c r="L23" s="384"/>
      <c r="M23" s="384"/>
      <c r="N23" s="384"/>
      <c r="O23" s="384"/>
      <c r="P23" s="160"/>
      <c r="Q23" s="157" t="s">
        <v>49</v>
      </c>
      <c r="R23" s="157" t="s">
        <v>49</v>
      </c>
      <c r="S23" s="157" t="s">
        <v>49</v>
      </c>
      <c r="T23" s="157" t="s">
        <v>49</v>
      </c>
      <c r="U23" s="157" t="s">
        <v>49</v>
      </c>
      <c r="V23" s="157" t="s">
        <v>49</v>
      </c>
      <c r="W23" s="157" t="s">
        <v>49</v>
      </c>
      <c r="X23" s="157" t="s">
        <v>49</v>
      </c>
      <c r="Y23" s="157" t="s">
        <v>49</v>
      </c>
      <c r="Z23" s="157" t="s">
        <v>49</v>
      </c>
      <c r="AA23" s="157" t="s">
        <v>49</v>
      </c>
      <c r="AB23" s="157" t="s">
        <v>49</v>
      </c>
      <c r="AC23" s="157" t="s">
        <v>49</v>
      </c>
      <c r="AD23" s="157" t="s">
        <v>49</v>
      </c>
      <c r="AE23" s="384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</row>
    <row r="24" spans="1:81" ht="77.7" hidden="1" customHeight="1" x14ac:dyDescent="0.3">
      <c r="A24" s="60"/>
      <c r="B24" s="60"/>
      <c r="C24" s="51"/>
      <c r="D24" s="51"/>
      <c r="E24" s="123"/>
      <c r="F24" s="254"/>
      <c r="G24" s="254"/>
      <c r="H24" s="60"/>
      <c r="I24" s="60"/>
      <c r="J24" s="54"/>
      <c r="K24" s="54"/>
      <c r="L24" s="60"/>
      <c r="M24" s="60"/>
      <c r="N24" s="60"/>
      <c r="O24" s="60"/>
      <c r="P24" s="60"/>
      <c r="Q24" s="60"/>
      <c r="R24" s="60"/>
      <c r="S24" s="54"/>
      <c r="T24" s="54"/>
      <c r="U24" s="54"/>
      <c r="V24" s="54"/>
      <c r="W24" s="54"/>
      <c r="X24" s="54"/>
      <c r="Y24" s="166"/>
      <c r="Z24" s="166"/>
      <c r="AA24" s="166"/>
      <c r="AB24" s="166"/>
      <c r="AC24" s="166"/>
      <c r="AD24" s="166"/>
      <c r="AE24" s="60"/>
    </row>
    <row r="25" spans="1:81" ht="180.3" hidden="1" customHeight="1" x14ac:dyDescent="0.3">
      <c r="A25" s="410"/>
      <c r="B25" s="410"/>
      <c r="C25" s="335" t="s">
        <v>1462</v>
      </c>
      <c r="D25" s="335"/>
      <c r="E25" s="352" t="s">
        <v>1462</v>
      </c>
      <c r="F25" s="254"/>
      <c r="G25" s="254"/>
      <c r="H25" s="410"/>
      <c r="I25" s="410"/>
      <c r="J25" s="344"/>
      <c r="K25" s="410"/>
      <c r="L25" s="410"/>
      <c r="M25" s="60"/>
      <c r="N25" s="410"/>
      <c r="O25" s="410"/>
      <c r="P25" s="60"/>
      <c r="Q25" s="167"/>
      <c r="R25" s="60"/>
      <c r="S25" s="54"/>
      <c r="T25" s="54"/>
      <c r="U25" s="54"/>
      <c r="V25" s="54"/>
      <c r="W25" s="54"/>
      <c r="X25" s="54"/>
      <c r="Y25" s="60"/>
      <c r="Z25" s="60"/>
      <c r="AA25" s="60"/>
      <c r="AB25" s="60"/>
      <c r="AC25" s="60"/>
      <c r="AD25" s="60"/>
      <c r="AE25" s="410"/>
    </row>
    <row r="26" spans="1:81" ht="88.5" hidden="1" customHeight="1" x14ac:dyDescent="0.3">
      <c r="A26" s="410"/>
      <c r="B26" s="410"/>
      <c r="C26" s="335"/>
      <c r="D26" s="335"/>
      <c r="E26" s="352"/>
      <c r="F26" s="254"/>
      <c r="G26" s="254"/>
      <c r="H26" s="410"/>
      <c r="I26" s="410"/>
      <c r="J26" s="344"/>
      <c r="K26" s="410"/>
      <c r="L26" s="410"/>
      <c r="M26" s="60"/>
      <c r="N26" s="410"/>
      <c r="O26" s="410"/>
      <c r="P26" s="60"/>
      <c r="Q26" s="60"/>
      <c r="R26" s="60"/>
      <c r="S26" s="54"/>
      <c r="T26" s="54"/>
      <c r="U26" s="54"/>
      <c r="V26" s="54"/>
      <c r="W26" s="54"/>
      <c r="X26" s="54"/>
      <c r="Y26" s="166"/>
      <c r="Z26" s="166"/>
      <c r="AA26" s="166"/>
      <c r="AB26" s="166"/>
      <c r="AC26" s="69"/>
      <c r="AD26" s="166"/>
      <c r="AE26" s="410"/>
    </row>
    <row r="27" spans="1:81" ht="161.4" hidden="1" customHeight="1" x14ac:dyDescent="0.3">
      <c r="A27" s="410"/>
      <c r="B27" s="410"/>
      <c r="C27" s="335" t="s">
        <v>1462</v>
      </c>
      <c r="D27" s="335"/>
      <c r="E27" s="352" t="s">
        <v>1462</v>
      </c>
      <c r="F27" s="254"/>
      <c r="G27" s="254"/>
      <c r="H27" s="410"/>
      <c r="I27" s="410"/>
      <c r="J27" s="344"/>
      <c r="K27" s="410"/>
      <c r="L27" s="410"/>
      <c r="M27" s="60"/>
      <c r="N27" s="410"/>
      <c r="O27" s="410"/>
      <c r="P27" s="60"/>
      <c r="Q27" s="167"/>
      <c r="R27" s="60"/>
      <c r="S27" s="54"/>
      <c r="T27" s="54"/>
      <c r="U27" s="54"/>
      <c r="V27" s="54"/>
      <c r="W27" s="54"/>
      <c r="X27" s="54"/>
      <c r="Y27" s="60"/>
      <c r="Z27" s="60"/>
      <c r="AA27" s="60"/>
      <c r="AB27" s="60"/>
      <c r="AC27" s="60"/>
      <c r="AD27" s="60"/>
      <c r="AE27" s="410"/>
    </row>
    <row r="28" spans="1:81" ht="63.15" hidden="1" customHeight="1" x14ac:dyDescent="0.3">
      <c r="A28" s="410"/>
      <c r="B28" s="410"/>
      <c r="C28" s="335"/>
      <c r="D28" s="335"/>
      <c r="E28" s="352"/>
      <c r="F28" s="254"/>
      <c r="G28" s="254"/>
      <c r="H28" s="410"/>
      <c r="I28" s="410"/>
      <c r="J28" s="344"/>
      <c r="K28" s="410"/>
      <c r="L28" s="410"/>
      <c r="M28" s="60"/>
      <c r="N28" s="410"/>
      <c r="O28" s="410"/>
      <c r="P28" s="60"/>
      <c r="Q28" s="60"/>
      <c r="R28" s="60"/>
      <c r="S28" s="54"/>
      <c r="T28" s="54"/>
      <c r="U28" s="54"/>
      <c r="V28" s="54"/>
      <c r="W28" s="54"/>
      <c r="X28" s="54"/>
      <c r="Y28" s="166"/>
      <c r="Z28" s="166"/>
      <c r="AA28" s="166"/>
      <c r="AB28" s="166"/>
      <c r="AC28" s="69"/>
      <c r="AD28" s="166"/>
      <c r="AE28" s="410"/>
    </row>
    <row r="29" spans="1:81" ht="196.65" hidden="1" customHeight="1" x14ac:dyDescent="0.3">
      <c r="A29" s="410"/>
      <c r="B29" s="410"/>
      <c r="C29" s="335" t="s">
        <v>1462</v>
      </c>
      <c r="D29" s="335"/>
      <c r="E29" s="352" t="s">
        <v>1462</v>
      </c>
      <c r="F29" s="254"/>
      <c r="G29" s="254"/>
      <c r="H29" s="410"/>
      <c r="I29" s="410"/>
      <c r="J29" s="344"/>
      <c r="K29" s="410"/>
      <c r="L29" s="344"/>
      <c r="M29" s="54"/>
      <c r="N29" s="344"/>
      <c r="O29" s="344"/>
      <c r="P29" s="54"/>
      <c r="Q29" s="168"/>
      <c r="R29" s="54"/>
      <c r="S29" s="60"/>
      <c r="T29" s="60"/>
      <c r="U29" s="60"/>
      <c r="V29" s="60"/>
      <c r="W29" s="60"/>
      <c r="X29" s="54"/>
      <c r="Y29" s="54"/>
      <c r="Z29" s="54"/>
      <c r="AA29" s="54"/>
      <c r="AB29" s="54"/>
      <c r="AC29" s="54"/>
      <c r="AD29" s="54"/>
      <c r="AE29" s="344"/>
    </row>
    <row r="30" spans="1:81" ht="67.8" hidden="1" customHeight="1" x14ac:dyDescent="0.3">
      <c r="A30" s="410"/>
      <c r="B30" s="410"/>
      <c r="C30" s="335"/>
      <c r="D30" s="335"/>
      <c r="E30" s="352"/>
      <c r="F30" s="254"/>
      <c r="G30" s="254"/>
      <c r="H30" s="410"/>
      <c r="I30" s="410"/>
      <c r="J30" s="344"/>
      <c r="K30" s="410"/>
      <c r="L30" s="344"/>
      <c r="M30" s="54"/>
      <c r="N30" s="344"/>
      <c r="O30" s="344"/>
      <c r="P30" s="54"/>
      <c r="Q30" s="54"/>
      <c r="R30" s="54"/>
      <c r="S30" s="54"/>
      <c r="T30" s="54"/>
      <c r="U30" s="54"/>
      <c r="V30" s="54"/>
      <c r="W30" s="54"/>
      <c r="X30" s="166"/>
      <c r="Y30" s="166"/>
      <c r="Z30" s="166"/>
      <c r="AA30" s="166"/>
      <c r="AB30" s="166"/>
      <c r="AC30" s="166"/>
      <c r="AD30" s="166"/>
      <c r="AE30" s="344"/>
    </row>
    <row r="31" spans="1:81" s="169" customFormat="1" ht="203.85" hidden="1" customHeight="1" x14ac:dyDescent="0.3">
      <c r="A31" s="344"/>
      <c r="B31" s="344"/>
      <c r="C31" s="335" t="s">
        <v>1462</v>
      </c>
      <c r="D31" s="335"/>
      <c r="E31" s="352" t="s">
        <v>1462</v>
      </c>
      <c r="F31" s="254"/>
      <c r="G31" s="254"/>
      <c r="H31" s="344"/>
      <c r="I31" s="344"/>
      <c r="J31" s="344"/>
      <c r="K31" s="344"/>
      <c r="L31" s="344"/>
      <c r="M31" s="54"/>
      <c r="N31" s="344"/>
      <c r="O31" s="344"/>
      <c r="P31" s="54"/>
      <c r="Q31" s="168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344"/>
    </row>
    <row r="32" spans="1:81" ht="66.900000000000006" hidden="1" customHeight="1" x14ac:dyDescent="0.3">
      <c r="A32" s="344"/>
      <c r="B32" s="344"/>
      <c r="C32" s="335"/>
      <c r="D32" s="335"/>
      <c r="E32" s="352"/>
      <c r="F32" s="254"/>
      <c r="G32" s="254"/>
      <c r="H32" s="344"/>
      <c r="I32" s="344"/>
      <c r="J32" s="344"/>
      <c r="K32" s="344"/>
      <c r="L32" s="344"/>
      <c r="M32" s="54"/>
      <c r="N32" s="344"/>
      <c r="O32" s="344"/>
      <c r="P32" s="54"/>
      <c r="Q32" s="170"/>
      <c r="R32" s="54"/>
      <c r="S32" s="54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344"/>
    </row>
    <row r="33" spans="1:31" ht="234.3" hidden="1" customHeight="1" x14ac:dyDescent="0.3">
      <c r="A33" s="344"/>
      <c r="B33" s="344"/>
      <c r="C33" s="335" t="s">
        <v>1462</v>
      </c>
      <c r="D33" s="335"/>
      <c r="E33" s="352" t="s">
        <v>1462</v>
      </c>
      <c r="F33" s="254"/>
      <c r="G33" s="254"/>
      <c r="H33" s="344"/>
      <c r="I33" s="344"/>
      <c r="J33" s="344"/>
      <c r="K33" s="344"/>
      <c r="L33" s="410"/>
      <c r="M33" s="60"/>
      <c r="N33" s="410"/>
      <c r="O33" s="410"/>
      <c r="P33" s="60"/>
      <c r="Q33" s="171"/>
      <c r="R33" s="60"/>
      <c r="S33" s="54"/>
      <c r="T33" s="54"/>
      <c r="U33" s="54"/>
      <c r="V33" s="54"/>
      <c r="W33" s="54"/>
      <c r="X33" s="54"/>
      <c r="Y33" s="60"/>
      <c r="Z33" s="60"/>
      <c r="AA33" s="60"/>
      <c r="AB33" s="60"/>
      <c r="AC33" s="60"/>
      <c r="AD33" s="410"/>
      <c r="AE33" s="410"/>
    </row>
    <row r="34" spans="1:31" ht="59.25" hidden="1" customHeight="1" x14ac:dyDescent="0.3">
      <c r="A34" s="344"/>
      <c r="B34" s="344"/>
      <c r="C34" s="335"/>
      <c r="D34" s="335"/>
      <c r="E34" s="352"/>
      <c r="F34" s="254"/>
      <c r="G34" s="254"/>
      <c r="H34" s="344"/>
      <c r="I34" s="344"/>
      <c r="J34" s="344"/>
      <c r="K34" s="344"/>
      <c r="L34" s="410"/>
      <c r="M34" s="60"/>
      <c r="N34" s="410"/>
      <c r="O34" s="410"/>
      <c r="P34" s="60"/>
      <c r="Q34" s="60"/>
      <c r="R34" s="60"/>
      <c r="S34" s="54"/>
      <c r="T34" s="54"/>
      <c r="U34" s="54"/>
      <c r="V34" s="54"/>
      <c r="W34" s="54"/>
      <c r="X34" s="54"/>
      <c r="Y34" s="172"/>
      <c r="Z34" s="172"/>
      <c r="AA34" s="173"/>
      <c r="AB34" s="172"/>
      <c r="AC34" s="172"/>
      <c r="AD34" s="410"/>
      <c r="AE34" s="410"/>
    </row>
    <row r="35" spans="1:31" ht="191.55" hidden="1" customHeight="1" x14ac:dyDescent="0.3">
      <c r="A35" s="344"/>
      <c r="B35" s="344"/>
      <c r="C35" s="335" t="s">
        <v>1462</v>
      </c>
      <c r="D35" s="335"/>
      <c r="E35" s="352" t="s">
        <v>1462</v>
      </c>
      <c r="F35" s="254"/>
      <c r="G35" s="254"/>
      <c r="H35" s="344"/>
      <c r="I35" s="344"/>
      <c r="J35" s="344"/>
      <c r="K35" s="344"/>
      <c r="L35" s="410"/>
      <c r="M35" s="57"/>
      <c r="N35" s="358"/>
      <c r="O35" s="410"/>
      <c r="P35" s="60"/>
      <c r="Q35" s="60"/>
      <c r="R35" s="60"/>
      <c r="S35" s="54"/>
      <c r="T35" s="54"/>
      <c r="U35" s="54"/>
      <c r="V35" s="54"/>
      <c r="W35" s="54"/>
      <c r="X35" s="54"/>
      <c r="Y35" s="60"/>
      <c r="Z35" s="60"/>
      <c r="AA35" s="60"/>
      <c r="AB35" s="60"/>
      <c r="AC35" s="60"/>
      <c r="AD35" s="358"/>
      <c r="AE35" s="410"/>
    </row>
    <row r="36" spans="1:31" ht="68.25" hidden="1" customHeight="1" x14ac:dyDescent="0.3">
      <c r="A36" s="344"/>
      <c r="B36" s="344"/>
      <c r="C36" s="335"/>
      <c r="D36" s="335"/>
      <c r="E36" s="352"/>
      <c r="F36" s="254"/>
      <c r="G36" s="254"/>
      <c r="H36" s="344"/>
      <c r="I36" s="344"/>
      <c r="J36" s="344"/>
      <c r="K36" s="344"/>
      <c r="L36" s="410"/>
      <c r="M36" s="107"/>
      <c r="N36" s="359"/>
      <c r="O36" s="410"/>
      <c r="P36" s="60"/>
      <c r="Q36" s="60"/>
      <c r="R36" s="60"/>
      <c r="S36" s="54"/>
      <c r="T36" s="54"/>
      <c r="U36" s="54"/>
      <c r="V36" s="54"/>
      <c r="W36" s="54"/>
      <c r="X36" s="54"/>
      <c r="Y36" s="172"/>
      <c r="Z36" s="172"/>
      <c r="AA36" s="172"/>
      <c r="AB36" s="172"/>
      <c r="AC36" s="172"/>
      <c r="AD36" s="359"/>
      <c r="AE36" s="410"/>
    </row>
    <row r="37" spans="1:31" ht="231.15" hidden="1" customHeight="1" x14ac:dyDescent="0.3">
      <c r="A37" s="344"/>
      <c r="B37" s="344"/>
      <c r="C37" s="335" t="s">
        <v>1462</v>
      </c>
      <c r="D37" s="335"/>
      <c r="E37" s="352" t="s">
        <v>1462</v>
      </c>
      <c r="F37" s="254"/>
      <c r="G37" s="254"/>
      <c r="H37" s="344"/>
      <c r="I37" s="414"/>
      <c r="J37" s="344"/>
      <c r="K37" s="344"/>
      <c r="L37" s="344"/>
      <c r="M37" s="54"/>
      <c r="N37" s="344"/>
      <c r="O37" s="344"/>
      <c r="P37" s="54"/>
      <c r="Q37" s="17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344"/>
    </row>
    <row r="38" spans="1:31" ht="72.45" hidden="1" customHeight="1" x14ac:dyDescent="0.3">
      <c r="A38" s="344"/>
      <c r="B38" s="344"/>
      <c r="C38" s="335"/>
      <c r="D38" s="335"/>
      <c r="E38" s="352"/>
      <c r="F38" s="254"/>
      <c r="G38" s="254"/>
      <c r="H38" s="344"/>
      <c r="I38" s="414"/>
      <c r="J38" s="344"/>
      <c r="K38" s="344"/>
      <c r="L38" s="344"/>
      <c r="M38" s="54"/>
      <c r="N38" s="344"/>
      <c r="O38" s="344"/>
      <c r="P38" s="59"/>
      <c r="Q38" s="175"/>
      <c r="R38" s="59"/>
      <c r="S38" s="59"/>
      <c r="T38" s="59"/>
      <c r="U38" s="176"/>
      <c r="V38" s="59"/>
      <c r="W38" s="59"/>
      <c r="X38" s="59"/>
      <c r="Y38" s="59"/>
      <c r="Z38" s="59"/>
      <c r="AA38" s="59"/>
      <c r="AB38" s="59"/>
      <c r="AC38" s="59"/>
      <c r="AD38" s="59"/>
      <c r="AE38" s="344"/>
    </row>
    <row r="39" spans="1:31" s="180" customFormat="1" ht="169.5" customHeight="1" x14ac:dyDescent="0.3">
      <c r="A39" s="411"/>
      <c r="B39" s="411"/>
      <c r="C39" s="412" t="s">
        <v>1462</v>
      </c>
      <c r="D39" s="412"/>
      <c r="E39" s="413" t="s">
        <v>1462</v>
      </c>
      <c r="F39" s="257"/>
      <c r="G39" s="257"/>
      <c r="H39" s="411"/>
      <c r="I39" s="411"/>
      <c r="J39" s="411"/>
      <c r="K39" s="411"/>
      <c r="L39" s="415"/>
      <c r="M39" s="177"/>
      <c r="N39" s="415"/>
      <c r="O39" s="415"/>
      <c r="P39" s="177"/>
      <c r="Q39" s="178"/>
      <c r="R39" s="177"/>
      <c r="S39" s="179"/>
      <c r="T39" s="179"/>
      <c r="U39" s="179"/>
      <c r="V39" s="179"/>
      <c r="W39" s="179"/>
      <c r="X39" s="179"/>
      <c r="Y39" s="177"/>
      <c r="Z39" s="177"/>
      <c r="AA39" s="177"/>
      <c r="AB39" s="177"/>
      <c r="AC39" s="177"/>
      <c r="AD39" s="177"/>
      <c r="AE39" s="411"/>
    </row>
    <row r="40" spans="1:31" s="180" customFormat="1" ht="64.95" customHeight="1" x14ac:dyDescent="0.3">
      <c r="A40" s="411"/>
      <c r="B40" s="411"/>
      <c r="C40" s="412"/>
      <c r="D40" s="412"/>
      <c r="E40" s="413"/>
      <c r="F40" s="257"/>
      <c r="G40" s="257"/>
      <c r="H40" s="411"/>
      <c r="I40" s="411"/>
      <c r="J40" s="411"/>
      <c r="K40" s="411"/>
      <c r="L40" s="415"/>
      <c r="M40" s="177"/>
      <c r="N40" s="415"/>
      <c r="O40" s="415"/>
      <c r="P40" s="177"/>
      <c r="Q40" s="177"/>
      <c r="R40" s="177"/>
      <c r="S40" s="179"/>
      <c r="T40" s="179"/>
      <c r="U40" s="179"/>
      <c r="V40" s="179"/>
      <c r="W40" s="179"/>
      <c r="X40" s="179"/>
      <c r="Y40" s="177"/>
      <c r="Z40" s="177"/>
      <c r="AA40" s="177"/>
      <c r="AB40" s="177"/>
      <c r="AC40" s="177"/>
      <c r="AD40" s="178"/>
      <c r="AE40" s="411"/>
    </row>
    <row r="41" spans="1:31" s="180" customFormat="1" ht="264.3" customHeight="1" x14ac:dyDescent="0.3">
      <c r="A41" s="411"/>
      <c r="B41" s="411"/>
      <c r="C41" s="412" t="s">
        <v>1462</v>
      </c>
      <c r="D41" s="412"/>
      <c r="E41" s="413" t="s">
        <v>1462</v>
      </c>
      <c r="F41" s="257"/>
      <c r="G41" s="257"/>
      <c r="H41" s="411"/>
      <c r="I41" s="411"/>
      <c r="J41" s="411"/>
      <c r="K41" s="411"/>
      <c r="L41" s="415"/>
      <c r="M41" s="177"/>
      <c r="N41" s="415"/>
      <c r="O41" s="415"/>
      <c r="P41" s="177"/>
      <c r="Q41" s="181"/>
      <c r="R41" s="177"/>
      <c r="S41" s="182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415"/>
    </row>
    <row r="42" spans="1:31" s="180" customFormat="1" ht="70.95" customHeight="1" x14ac:dyDescent="0.3">
      <c r="A42" s="411"/>
      <c r="B42" s="411"/>
      <c r="C42" s="412"/>
      <c r="D42" s="412"/>
      <c r="E42" s="413"/>
      <c r="F42" s="257"/>
      <c r="G42" s="257"/>
      <c r="H42" s="411"/>
      <c r="I42" s="411"/>
      <c r="J42" s="411"/>
      <c r="K42" s="411"/>
      <c r="L42" s="415"/>
      <c r="M42" s="177"/>
      <c r="N42" s="415"/>
      <c r="O42" s="415"/>
      <c r="P42" s="177"/>
      <c r="Q42" s="177"/>
      <c r="R42" s="177"/>
      <c r="S42" s="182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81"/>
      <c r="AE42" s="415"/>
    </row>
    <row r="43" spans="1:31" s="180" customFormat="1" ht="33" x14ac:dyDescent="0.3">
      <c r="A43" s="411"/>
      <c r="B43" s="411"/>
      <c r="C43" s="412" t="s">
        <v>1462</v>
      </c>
      <c r="D43" s="412"/>
      <c r="E43" s="413" t="s">
        <v>1462</v>
      </c>
      <c r="F43" s="257"/>
      <c r="G43" s="257"/>
      <c r="H43" s="411"/>
      <c r="I43" s="416"/>
      <c r="J43" s="411"/>
      <c r="K43" s="411"/>
      <c r="L43" s="415"/>
      <c r="M43" s="177"/>
      <c r="N43" s="415"/>
      <c r="O43" s="415"/>
      <c r="P43" s="177"/>
      <c r="Q43" s="181"/>
      <c r="R43" s="177"/>
      <c r="S43" s="182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415"/>
    </row>
    <row r="44" spans="1:31" s="180" customFormat="1" ht="33" x14ac:dyDescent="0.3">
      <c r="A44" s="411"/>
      <c r="B44" s="411"/>
      <c r="C44" s="412"/>
      <c r="D44" s="412"/>
      <c r="E44" s="413"/>
      <c r="F44" s="257"/>
      <c r="G44" s="257"/>
      <c r="H44" s="411"/>
      <c r="I44" s="416"/>
      <c r="J44" s="411"/>
      <c r="K44" s="411"/>
      <c r="L44" s="415"/>
      <c r="M44" s="177"/>
      <c r="N44" s="415"/>
      <c r="O44" s="415"/>
      <c r="P44" s="177"/>
      <c r="Q44" s="177"/>
      <c r="R44" s="177"/>
      <c r="S44" s="182"/>
      <c r="T44" s="177"/>
      <c r="U44" s="177"/>
      <c r="V44" s="177"/>
      <c r="W44" s="177"/>
      <c r="X44" s="177"/>
      <c r="Y44" s="177"/>
      <c r="Z44" s="177"/>
      <c r="AA44" s="181"/>
      <c r="AB44" s="177"/>
      <c r="AC44" s="177"/>
      <c r="AD44" s="181"/>
      <c r="AE44" s="415"/>
    </row>
    <row r="45" spans="1:31" ht="33.6" x14ac:dyDescent="0.6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4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5"/>
      <c r="AA45" s="185"/>
      <c r="AB45" s="185"/>
      <c r="AC45" s="185"/>
      <c r="AD45" s="185"/>
      <c r="AE45" s="185"/>
    </row>
    <row r="46" spans="1:31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31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31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x14ac:dyDescent="0.3">
      <c r="A51" s="50"/>
      <c r="B51" s="50"/>
      <c r="C51" s="50"/>
      <c r="D51" s="50"/>
      <c r="E51" s="50"/>
      <c r="F51" s="50"/>
      <c r="G51" s="50"/>
      <c r="H51" s="50"/>
      <c r="I51" s="50"/>
      <c r="J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x14ac:dyDescent="0.3">
      <c r="A56" s="50"/>
      <c r="B56" s="50"/>
      <c r="C56" s="50"/>
      <c r="D56" s="50"/>
      <c r="E56" s="50"/>
      <c r="F56" s="50"/>
      <c r="G56" s="50"/>
      <c r="H56" s="50"/>
      <c r="I56" s="50"/>
      <c r="J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x14ac:dyDescent="0.3">
      <c r="A62" s="50"/>
      <c r="B62" s="50"/>
      <c r="C62" s="50"/>
      <c r="D62" s="50"/>
      <c r="E62" s="50"/>
      <c r="F62" s="50"/>
      <c r="G62" s="50"/>
      <c r="H62" s="50"/>
      <c r="I62" s="50"/>
      <c r="J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x14ac:dyDescent="0.3">
      <c r="A72" s="50"/>
      <c r="B72" s="50"/>
      <c r="C72" s="50"/>
      <c r="D72" s="50"/>
      <c r="E72" s="50"/>
      <c r="F72" s="50"/>
      <c r="G72" s="50"/>
      <c r="H72" s="50"/>
      <c r="I72" s="50"/>
      <c r="J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x14ac:dyDescent="0.3">
      <c r="A76" s="50"/>
      <c r="B76" s="50"/>
      <c r="C76" s="50"/>
      <c r="D76" s="50"/>
      <c r="E76" s="50"/>
      <c r="F76" s="50"/>
      <c r="G76" s="50"/>
      <c r="H76" s="50"/>
      <c r="I76" s="50"/>
      <c r="J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x14ac:dyDescent="0.3">
      <c r="A77" s="50"/>
      <c r="B77" s="50"/>
      <c r="C77" s="50"/>
      <c r="D77" s="50"/>
      <c r="E77" s="50"/>
      <c r="F77" s="50"/>
      <c r="G77" s="50"/>
      <c r="H77" s="50"/>
      <c r="I77" s="50"/>
      <c r="J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x14ac:dyDescent="0.3">
      <c r="A78" s="50"/>
      <c r="B78" s="50"/>
      <c r="C78" s="50"/>
      <c r="D78" s="50"/>
      <c r="E78" s="50"/>
      <c r="F78" s="50"/>
      <c r="G78" s="50"/>
      <c r="H78" s="50"/>
      <c r="I78" s="50"/>
      <c r="J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x14ac:dyDescent="0.3">
      <c r="A79" s="50"/>
      <c r="B79" s="50"/>
      <c r="C79" s="50"/>
      <c r="D79" s="50"/>
      <c r="E79" s="50"/>
      <c r="F79" s="50"/>
      <c r="G79" s="50"/>
      <c r="H79" s="50"/>
      <c r="I79" s="50"/>
      <c r="J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x14ac:dyDescent="0.3">
      <c r="A80" s="50"/>
      <c r="B80" s="50"/>
      <c r="C80" s="50"/>
      <c r="D80" s="50"/>
      <c r="E80" s="50"/>
      <c r="F80" s="50"/>
      <c r="G80" s="50"/>
      <c r="H80" s="50"/>
      <c r="I80" s="50"/>
      <c r="J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x14ac:dyDescent="0.3">
      <c r="A81" s="50"/>
      <c r="B81" s="50"/>
      <c r="C81" s="50"/>
      <c r="D81" s="50"/>
      <c r="E81" s="50"/>
      <c r="F81" s="50"/>
      <c r="G81" s="50"/>
      <c r="H81" s="50"/>
      <c r="I81" s="50"/>
      <c r="J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x14ac:dyDescent="0.3">
      <c r="A82" s="50"/>
      <c r="B82" s="50"/>
      <c r="C82" s="50"/>
      <c r="D82" s="50"/>
      <c r="E82" s="50"/>
      <c r="F82" s="50"/>
      <c r="G82" s="50"/>
      <c r="H82" s="50"/>
      <c r="I82" s="50"/>
      <c r="J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x14ac:dyDescent="0.3">
      <c r="A84" s="50"/>
      <c r="B84" s="50"/>
      <c r="C84" s="50"/>
      <c r="D84" s="50"/>
      <c r="E84" s="50"/>
      <c r="F84" s="50"/>
      <c r="G84" s="50"/>
      <c r="H84" s="50"/>
      <c r="I84" s="50"/>
      <c r="J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x14ac:dyDescent="0.3">
      <c r="A86" s="50"/>
      <c r="B86" s="50"/>
      <c r="C86" s="50"/>
      <c r="D86" s="50"/>
      <c r="E86" s="50"/>
      <c r="F86" s="50"/>
      <c r="G86" s="50"/>
      <c r="H86" s="50"/>
      <c r="I86" s="50"/>
      <c r="J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x14ac:dyDescent="0.3">
      <c r="A88" s="50"/>
      <c r="B88" s="50"/>
      <c r="C88" s="50"/>
      <c r="D88" s="50"/>
      <c r="E88" s="50"/>
      <c r="F88" s="50"/>
      <c r="G88" s="50"/>
      <c r="H88" s="50"/>
      <c r="I88" s="50"/>
      <c r="J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3">
      <c r="A89" s="50"/>
      <c r="B89" s="50"/>
      <c r="C89" s="50"/>
      <c r="D89" s="50"/>
      <c r="E89" s="50"/>
      <c r="F89" s="50"/>
      <c r="G89" s="50"/>
      <c r="H89" s="50"/>
      <c r="I89" s="50"/>
      <c r="J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x14ac:dyDescent="0.3">
      <c r="A90" s="50"/>
      <c r="B90" s="50"/>
      <c r="C90" s="50"/>
      <c r="D90" s="50"/>
      <c r="E90" s="50"/>
      <c r="F90" s="50"/>
      <c r="G90" s="50"/>
      <c r="H90" s="50"/>
      <c r="I90" s="50"/>
      <c r="J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x14ac:dyDescent="0.3">
      <c r="A91" s="50"/>
      <c r="B91" s="50"/>
      <c r="C91" s="50"/>
      <c r="D91" s="50"/>
      <c r="E91" s="50"/>
      <c r="F91" s="50"/>
      <c r="G91" s="50"/>
      <c r="H91" s="50"/>
      <c r="I91" s="50"/>
      <c r="J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x14ac:dyDescent="0.3">
      <c r="A92" s="50"/>
      <c r="B92" s="50"/>
      <c r="C92" s="50"/>
      <c r="D92" s="50"/>
      <c r="E92" s="50"/>
      <c r="F92" s="50"/>
      <c r="G92" s="50"/>
      <c r="H92" s="50"/>
      <c r="I92" s="50"/>
      <c r="J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x14ac:dyDescent="0.3">
      <c r="A93" s="50"/>
      <c r="B93" s="50"/>
      <c r="C93" s="50"/>
      <c r="D93" s="50"/>
      <c r="E93" s="50"/>
      <c r="F93" s="50"/>
      <c r="G93" s="50"/>
      <c r="H93" s="50"/>
      <c r="I93" s="50"/>
      <c r="J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x14ac:dyDescent="0.3">
      <c r="A94" s="50"/>
      <c r="B94" s="50"/>
      <c r="C94" s="50"/>
      <c r="D94" s="50"/>
      <c r="E94" s="50"/>
      <c r="F94" s="50"/>
      <c r="G94" s="50"/>
      <c r="H94" s="50"/>
      <c r="I94" s="50"/>
      <c r="J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x14ac:dyDescent="0.3">
      <c r="A95" s="50"/>
      <c r="B95" s="50"/>
      <c r="C95" s="50"/>
      <c r="D95" s="50"/>
      <c r="E95" s="50"/>
      <c r="F95" s="50"/>
      <c r="G95" s="50"/>
      <c r="H95" s="50"/>
      <c r="I95" s="50"/>
      <c r="J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x14ac:dyDescent="0.3">
      <c r="A96" s="50"/>
      <c r="B96" s="50"/>
      <c r="C96" s="50"/>
      <c r="D96" s="50"/>
      <c r="E96" s="50"/>
      <c r="F96" s="50"/>
      <c r="G96" s="50"/>
      <c r="H96" s="50"/>
      <c r="I96" s="50"/>
      <c r="J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x14ac:dyDescent="0.3">
      <c r="A97" s="50"/>
      <c r="B97" s="50"/>
      <c r="C97" s="50"/>
      <c r="D97" s="50"/>
      <c r="E97" s="50"/>
      <c r="F97" s="50"/>
      <c r="G97" s="50"/>
      <c r="H97" s="50"/>
      <c r="I97" s="50"/>
      <c r="J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x14ac:dyDescent="0.3">
      <c r="A98" s="50"/>
      <c r="B98" s="50"/>
      <c r="C98" s="50"/>
      <c r="D98" s="50"/>
      <c r="E98" s="50"/>
      <c r="F98" s="50"/>
      <c r="G98" s="50"/>
      <c r="H98" s="50"/>
      <c r="I98" s="50"/>
      <c r="J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x14ac:dyDescent="0.3">
      <c r="A99" s="50"/>
      <c r="B99" s="50"/>
      <c r="C99" s="50"/>
      <c r="D99" s="50"/>
      <c r="E99" s="50"/>
      <c r="F99" s="50"/>
      <c r="G99" s="50"/>
      <c r="H99" s="50"/>
      <c r="I99" s="50"/>
      <c r="J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x14ac:dyDescent="0.3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x14ac:dyDescent="0.3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x14ac:dyDescent="0.3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x14ac:dyDescent="0.3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x14ac:dyDescent="0.3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x14ac:dyDescent="0.3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x14ac:dyDescent="0.3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x14ac:dyDescent="0.3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x14ac:dyDescent="0.3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x14ac:dyDescent="0.3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x14ac:dyDescent="0.3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x14ac:dyDescent="0.3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x14ac:dyDescent="0.3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x14ac:dyDescent="0.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x14ac:dyDescent="0.3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x14ac:dyDescent="0.3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x14ac:dyDescent="0.3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x14ac:dyDescent="0.3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x14ac:dyDescent="0.3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x14ac:dyDescent="0.3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x14ac:dyDescent="0.3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</sheetData>
  <mergeCells count="291">
    <mergeCell ref="F18:F19"/>
    <mergeCell ref="G18:G19"/>
    <mergeCell ref="F20:F21"/>
    <mergeCell ref="G20:G21"/>
    <mergeCell ref="F22:F23"/>
    <mergeCell ref="G22:G23"/>
    <mergeCell ref="F8:F9"/>
    <mergeCell ref="G8:G9"/>
    <mergeCell ref="F10:F11"/>
    <mergeCell ref="G10:G11"/>
    <mergeCell ref="F12:F13"/>
    <mergeCell ref="G12:G13"/>
    <mergeCell ref="F14:F15"/>
    <mergeCell ref="G14:G15"/>
    <mergeCell ref="F16:F17"/>
    <mergeCell ref="G16:G17"/>
    <mergeCell ref="AE43:AE44"/>
    <mergeCell ref="I43:I44"/>
    <mergeCell ref="J43:J44"/>
    <mergeCell ref="K43:K44"/>
    <mergeCell ref="L43:L44"/>
    <mergeCell ref="N43:N44"/>
    <mergeCell ref="O43:O44"/>
    <mergeCell ref="L41:L42"/>
    <mergeCell ref="N41:N42"/>
    <mergeCell ref="O41:O42"/>
    <mergeCell ref="AE41:AE42"/>
    <mergeCell ref="AE39:AE40"/>
    <mergeCell ref="A41:A42"/>
    <mergeCell ref="B41:B42"/>
    <mergeCell ref="C41:C42"/>
    <mergeCell ref="D41:D42"/>
    <mergeCell ref="E41:E42"/>
    <mergeCell ref="H41:H42"/>
    <mergeCell ref="I41:I42"/>
    <mergeCell ref="J41:J42"/>
    <mergeCell ref="K41:K42"/>
    <mergeCell ref="I39:I40"/>
    <mergeCell ref="J39:J40"/>
    <mergeCell ref="K39:K40"/>
    <mergeCell ref="L39:L40"/>
    <mergeCell ref="N39:N40"/>
    <mergeCell ref="O39:O40"/>
    <mergeCell ref="A39:A40"/>
    <mergeCell ref="B39:B40"/>
    <mergeCell ref="C39:C40"/>
    <mergeCell ref="D39:D40"/>
    <mergeCell ref="E39:E40"/>
    <mergeCell ref="H39:H40"/>
    <mergeCell ref="A43:A44"/>
    <mergeCell ref="B43:B44"/>
    <mergeCell ref="C43:C44"/>
    <mergeCell ref="D43:D44"/>
    <mergeCell ref="E43:E44"/>
    <mergeCell ref="H43:H44"/>
    <mergeCell ref="AE35:AE36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J35:J36"/>
    <mergeCell ref="K35:K36"/>
    <mergeCell ref="L35:L36"/>
    <mergeCell ref="N35:N36"/>
    <mergeCell ref="O35:O36"/>
    <mergeCell ref="AD35:AD36"/>
    <mergeCell ref="L37:L38"/>
    <mergeCell ref="N37:N38"/>
    <mergeCell ref="O37:O38"/>
    <mergeCell ref="AE37:AE38"/>
    <mergeCell ref="A35:A36"/>
    <mergeCell ref="B35:B36"/>
    <mergeCell ref="C35:C36"/>
    <mergeCell ref="D35:D36"/>
    <mergeCell ref="E35:E36"/>
    <mergeCell ref="H35:H36"/>
    <mergeCell ref="I35:I36"/>
    <mergeCell ref="H33:H34"/>
    <mergeCell ref="I33:I34"/>
    <mergeCell ref="K31:K32"/>
    <mergeCell ref="L31:L32"/>
    <mergeCell ref="N31:N32"/>
    <mergeCell ref="O31:O32"/>
    <mergeCell ref="AE31:AE32"/>
    <mergeCell ref="A33:A34"/>
    <mergeCell ref="B33:B34"/>
    <mergeCell ref="C33:C34"/>
    <mergeCell ref="D33:D34"/>
    <mergeCell ref="E33:E34"/>
    <mergeCell ref="O33:O34"/>
    <mergeCell ref="AD33:AD34"/>
    <mergeCell ref="AE33:AE34"/>
    <mergeCell ref="J33:J34"/>
    <mergeCell ref="K33:K34"/>
    <mergeCell ref="L33:L34"/>
    <mergeCell ref="N33:N34"/>
    <mergeCell ref="A31:A32"/>
    <mergeCell ref="B31:B32"/>
    <mergeCell ref="C31:C32"/>
    <mergeCell ref="D31:D32"/>
    <mergeCell ref="E31:E32"/>
    <mergeCell ref="H31:H32"/>
    <mergeCell ref="I31:I32"/>
    <mergeCell ref="J31:J32"/>
    <mergeCell ref="H29:H30"/>
    <mergeCell ref="I29:I30"/>
    <mergeCell ref="J29:J30"/>
    <mergeCell ref="K27:K28"/>
    <mergeCell ref="L27:L28"/>
    <mergeCell ref="N27:N28"/>
    <mergeCell ref="O27:O28"/>
    <mergeCell ref="AE27:AE28"/>
    <mergeCell ref="A29:A30"/>
    <mergeCell ref="B29:B30"/>
    <mergeCell ref="C29:C30"/>
    <mergeCell ref="D29:D30"/>
    <mergeCell ref="E29:E30"/>
    <mergeCell ref="O29:O30"/>
    <mergeCell ref="AE29:AE30"/>
    <mergeCell ref="K29:K30"/>
    <mergeCell ref="L29:L30"/>
    <mergeCell ref="N29:N30"/>
    <mergeCell ref="A27:A28"/>
    <mergeCell ref="B27:B28"/>
    <mergeCell ref="C27:C28"/>
    <mergeCell ref="D27:D28"/>
    <mergeCell ref="E27:E28"/>
    <mergeCell ref="H27:H28"/>
    <mergeCell ref="I27:I28"/>
    <mergeCell ref="J27:J28"/>
    <mergeCell ref="A25:A26"/>
    <mergeCell ref="B25:B26"/>
    <mergeCell ref="C25:C26"/>
    <mergeCell ref="D25:D26"/>
    <mergeCell ref="E25:E26"/>
    <mergeCell ref="O25:O26"/>
    <mergeCell ref="AE25:AE26"/>
    <mergeCell ref="K25:K26"/>
    <mergeCell ref="L25:L26"/>
    <mergeCell ref="N25:N26"/>
    <mergeCell ref="P20:P21"/>
    <mergeCell ref="L22:L23"/>
    <mergeCell ref="M22:M23"/>
    <mergeCell ref="N22:N23"/>
    <mergeCell ref="H25:H26"/>
    <mergeCell ref="I25:I26"/>
    <mergeCell ref="J25:J26"/>
    <mergeCell ref="O22:O23"/>
    <mergeCell ref="AE22:AE23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E16:E17"/>
    <mergeCell ref="H16:H17"/>
    <mergeCell ref="P18:P19"/>
    <mergeCell ref="AE18:AE19"/>
    <mergeCell ref="A20:A21"/>
    <mergeCell ref="B20:B21"/>
    <mergeCell ref="C20:C21"/>
    <mergeCell ref="D20:D21"/>
    <mergeCell ref="E20:E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AE20:AE21"/>
    <mergeCell ref="K20:K21"/>
    <mergeCell ref="L20:L21"/>
    <mergeCell ref="M20:M21"/>
    <mergeCell ref="N20:N21"/>
    <mergeCell ref="O20:O21"/>
    <mergeCell ref="C12:C13"/>
    <mergeCell ref="D12:D13"/>
    <mergeCell ref="E12:E13"/>
    <mergeCell ref="H12:H13"/>
    <mergeCell ref="O16:O17"/>
    <mergeCell ref="P16:P17"/>
    <mergeCell ref="AE16:AE17"/>
    <mergeCell ref="A18:A19"/>
    <mergeCell ref="B18:B19"/>
    <mergeCell ref="C18:C19"/>
    <mergeCell ref="D18:D19"/>
    <mergeCell ref="E18:E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P14:P15"/>
    <mergeCell ref="AE14:AE15"/>
    <mergeCell ref="AE12:AE13"/>
    <mergeCell ref="A14:A15"/>
    <mergeCell ref="B14:B15"/>
    <mergeCell ref="C14:C15"/>
    <mergeCell ref="D14:D15"/>
    <mergeCell ref="E14:E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A12:A13"/>
    <mergeCell ref="B12:B13"/>
    <mergeCell ref="I12:I13"/>
    <mergeCell ref="J12:J13"/>
    <mergeCell ref="J10:J11"/>
    <mergeCell ref="O8:O9"/>
    <mergeCell ref="P8:P9"/>
    <mergeCell ref="AE8:AE9"/>
    <mergeCell ref="A10:A11"/>
    <mergeCell ref="B10:B11"/>
    <mergeCell ref="C10:C11"/>
    <mergeCell ref="D10:D11"/>
    <mergeCell ref="E10:E11"/>
    <mergeCell ref="H10:H11"/>
    <mergeCell ref="I10:I11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H8:H9"/>
    <mergeCell ref="P10:P11"/>
    <mergeCell ref="AE10:AE11"/>
    <mergeCell ref="P5:P7"/>
    <mergeCell ref="Q5:Q7"/>
    <mergeCell ref="R5:R7"/>
    <mergeCell ref="S5:AE5"/>
    <mergeCell ref="S6:AE6"/>
    <mergeCell ref="I5:I7"/>
    <mergeCell ref="J5:J7"/>
    <mergeCell ref="K5:K7"/>
    <mergeCell ref="L5:L7"/>
    <mergeCell ref="M5:M7"/>
    <mergeCell ref="N5:N7"/>
    <mergeCell ref="K10:K11"/>
    <mergeCell ref="L10:L11"/>
    <mergeCell ref="M10:M11"/>
    <mergeCell ref="N10:N11"/>
    <mergeCell ref="O10:O11"/>
    <mergeCell ref="A1:O1"/>
    <mergeCell ref="A2:K2"/>
    <mergeCell ref="A3:K3"/>
    <mergeCell ref="A4:B4"/>
    <mergeCell ref="A5:A7"/>
    <mergeCell ref="B5:B7"/>
    <mergeCell ref="C5:C7"/>
    <mergeCell ref="D5:D7"/>
    <mergeCell ref="E5:E7"/>
    <mergeCell ref="H5:H7"/>
    <mergeCell ref="O5:O7"/>
    <mergeCell ref="F5:F7"/>
    <mergeCell ref="G5:G7"/>
  </mergeCells>
  <pageMargins left="0.70866141732283505" right="0.70866141732283505" top="0.74803149606299202" bottom="0.74803149606299202" header="0.31496062992126" footer="0.31496062992126"/>
  <pageSetup paperSize="9" scale="14" fitToHeight="0" orientation="landscape" r:id="rId1"/>
  <headerFooter>
    <oddFooter>&amp;R&amp;"Arial,Bold"&amp;20Page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'C:\Users\BongakonkeH\AppData\Local\Microsoft\Windows\INetCache\Content.Outlook\WL32DVZ4\[DRAFT SDBIP 21 22 FY.xlsx]kpa''s'!#REF!</xm:f>
          </x14:formula1>
          <xm:sqref>E24:G44</xm:sqref>
        </x14:dataValidation>
        <x14:dataValidation type="list" allowBlank="1" showInputMessage="1" showErrorMessage="1">
          <x14:formula1>
            <xm:f>'C:\Users\BongakonkeH\AppData\Local\Microsoft\Windows\INetCache\Content.Outlook\WL32DVZ4\[DRAFT SDBIP 21 22 FY.xlsx]cds strategies 17 18'!#REF!</xm:f>
          </x14:formula1>
          <xm:sqref>C24:C44</xm:sqref>
        </x14:dataValidation>
        <x14:dataValidation type="list" allowBlank="1" showInputMessage="1" showErrorMessage="1">
          <x14:formula1>
            <xm:f>'C:\Users\BongakonkeH\AppData\Local\Microsoft\Windows\INetCache\Content.Outlook\SEYB1UVR\[DRAFT SDBIP 21 22 FY 5 26 2021 FINAL.xlsx]kpa''s'!#REF!</xm:f>
          </x14:formula1>
          <xm:sqref>E20 E8:E12 E14 E16 E18 E22:E23</xm:sqref>
        </x14:dataValidation>
        <x14:dataValidation type="list" allowBlank="1" showInputMessage="1" showErrorMessage="1">
          <x14:formula1>
            <xm:f>'C:\Users\BongakonkeH\AppData\Local\Microsoft\Windows\INetCache\Content.Outlook\SEYB1UVR\[DRAFT SDBIP 21 22 FY 5 26 2021 FINAL.xlsx]cds strategies 17 18'!#REF!</xm:f>
          </x14:formula1>
          <xm:sqref>C8:C12 C14 C16 C18 C20 C22:C23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60" zoomScaleNormal="100" workbookViewId="0">
      <selection activeCell="Q32" sqref="Q32"/>
    </sheetView>
  </sheetViews>
  <sheetFormatPr defaultRowHeight="14.4" x14ac:dyDescent="0.3"/>
  <sheetData>
    <row r="1" spans="1:10" ht="15.6" x14ac:dyDescent="0.3">
      <c r="A1" s="268" t="s">
        <v>832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5.6" x14ac:dyDescent="0.3">
      <c r="A2" s="268" t="s">
        <v>1929</v>
      </c>
      <c r="B2" s="268"/>
      <c r="C2" s="268"/>
      <c r="D2" s="268"/>
      <c r="E2" s="268"/>
      <c r="F2" s="268"/>
      <c r="G2" s="268"/>
      <c r="H2" s="268"/>
      <c r="I2" s="268"/>
      <c r="J2" s="268"/>
    </row>
    <row r="33" spans="2:9" x14ac:dyDescent="0.3">
      <c r="B33" s="269" t="s">
        <v>1929</v>
      </c>
      <c r="C33" s="270"/>
      <c r="D33" s="270"/>
      <c r="E33" s="270"/>
      <c r="F33" s="270"/>
      <c r="G33" s="270"/>
      <c r="H33" s="270"/>
      <c r="I33" s="271"/>
    </row>
    <row r="34" spans="2:9" x14ac:dyDescent="0.3">
      <c r="B34" s="272"/>
      <c r="C34" s="273"/>
      <c r="D34" s="273"/>
      <c r="E34" s="273"/>
      <c r="F34" s="273"/>
      <c r="G34" s="273"/>
      <c r="H34" s="273"/>
      <c r="I34" s="274"/>
    </row>
    <row r="35" spans="2:9" x14ac:dyDescent="0.3">
      <c r="B35" s="272"/>
      <c r="C35" s="273"/>
      <c r="D35" s="273"/>
      <c r="E35" s="273"/>
      <c r="F35" s="273"/>
      <c r="G35" s="273"/>
      <c r="H35" s="273"/>
      <c r="I35" s="274"/>
    </row>
    <row r="36" spans="2:9" x14ac:dyDescent="0.3">
      <c r="B36" s="275"/>
      <c r="C36" s="276"/>
      <c r="D36" s="276"/>
      <c r="E36" s="276"/>
      <c r="F36" s="276"/>
      <c r="G36" s="276"/>
      <c r="H36" s="276"/>
      <c r="I36" s="277"/>
    </row>
  </sheetData>
  <mergeCells count="3">
    <mergeCell ref="A1:J1"/>
    <mergeCell ref="A2:J2"/>
    <mergeCell ref="B33:I3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N103"/>
  <sheetViews>
    <sheetView view="pageBreakPreview" zoomScale="20" zoomScaleNormal="90" zoomScaleSheetLayoutView="20" workbookViewId="0">
      <selection activeCell="C6" sqref="C6:C7"/>
    </sheetView>
  </sheetViews>
  <sheetFormatPr defaultColWidth="9.109375" defaultRowHeight="24.6" x14ac:dyDescent="0.4"/>
  <cols>
    <col min="1" max="1" width="11.44140625" style="109" customWidth="1"/>
    <col min="2" max="2" width="25.6640625" style="109" customWidth="1"/>
    <col min="3" max="3" width="25.33203125" style="109" customWidth="1"/>
    <col min="4" max="4" width="44.109375" style="109" customWidth="1"/>
    <col min="5" max="5" width="53.77734375" style="109" customWidth="1"/>
    <col min="6" max="6" width="67.77734375" style="109" customWidth="1"/>
    <col min="7" max="7" width="61" style="109" customWidth="1"/>
    <col min="8" max="8" width="61" style="110" customWidth="1"/>
    <col min="9" max="11" width="61" style="109" customWidth="1"/>
    <col min="12" max="13" width="44.33203125" style="109" customWidth="1"/>
    <col min="14" max="14" width="48.5546875" style="109" customWidth="1"/>
    <col min="15" max="16" width="48.44140625" style="109" customWidth="1"/>
    <col min="17" max="17" width="55.6640625" style="110" customWidth="1"/>
    <col min="18" max="19" width="48.44140625" style="110" customWidth="1"/>
    <col min="20" max="20" width="45.109375" style="109" customWidth="1"/>
    <col min="21" max="21" width="39.21875" style="109" customWidth="1"/>
    <col min="22" max="23" width="37.77734375" style="109" customWidth="1"/>
    <col min="24" max="24" width="43" style="109" customWidth="1"/>
    <col min="25" max="25" width="45.21875" style="109" customWidth="1"/>
    <col min="26" max="16384" width="9.109375" style="109"/>
  </cols>
  <sheetData>
    <row r="1" spans="1:66" ht="33" x14ac:dyDescent="0.6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4"/>
      <c r="N1" s="1"/>
      <c r="O1" s="2"/>
      <c r="P1" s="2"/>
      <c r="Q1" s="186"/>
      <c r="R1" s="186"/>
      <c r="S1" s="186"/>
      <c r="T1" s="2"/>
    </row>
    <row r="2" spans="1:66" ht="33" x14ac:dyDescent="0.6">
      <c r="A2" s="283"/>
      <c r="B2" s="283"/>
      <c r="C2" s="4"/>
      <c r="D2" s="2"/>
      <c r="E2" s="2"/>
      <c r="F2" s="2"/>
      <c r="G2" s="2"/>
      <c r="H2" s="186"/>
      <c r="I2" s="2"/>
      <c r="J2" s="2"/>
      <c r="K2" s="2"/>
      <c r="L2" s="2"/>
      <c r="M2" s="2"/>
      <c r="N2" s="2"/>
      <c r="O2" s="2"/>
      <c r="P2" s="2"/>
      <c r="Q2" s="186"/>
      <c r="R2" s="186"/>
      <c r="S2" s="186"/>
      <c r="T2" s="2"/>
    </row>
    <row r="3" spans="1:66" ht="43.95" customHeight="1" x14ac:dyDescent="0.4">
      <c r="A3" s="284" t="s">
        <v>2</v>
      </c>
      <c r="B3" s="284" t="s">
        <v>3</v>
      </c>
      <c r="C3" s="284" t="s">
        <v>4</v>
      </c>
      <c r="D3" s="284" t="s">
        <v>140</v>
      </c>
      <c r="E3" s="284" t="s">
        <v>338</v>
      </c>
      <c r="F3" s="284" t="s">
        <v>339</v>
      </c>
      <c r="G3" s="284" t="s">
        <v>141</v>
      </c>
      <c r="H3" s="284" t="s">
        <v>9</v>
      </c>
      <c r="I3" s="284" t="s">
        <v>10</v>
      </c>
      <c r="J3" s="284" t="s">
        <v>11</v>
      </c>
      <c r="K3" s="284" t="s">
        <v>142</v>
      </c>
      <c r="L3" s="284" t="s">
        <v>12</v>
      </c>
      <c r="M3" s="284" t="s">
        <v>144</v>
      </c>
      <c r="N3" s="284" t="s">
        <v>14</v>
      </c>
      <c r="O3" s="336" t="s">
        <v>145</v>
      </c>
      <c r="P3" s="284" t="s">
        <v>146</v>
      </c>
      <c r="Q3" s="336" t="s">
        <v>17</v>
      </c>
      <c r="R3" s="336" t="s">
        <v>18</v>
      </c>
      <c r="S3" s="336" t="s">
        <v>19</v>
      </c>
      <c r="T3" s="322" t="s">
        <v>24</v>
      </c>
      <c r="U3" s="322" t="s">
        <v>147</v>
      </c>
      <c r="V3" s="322" t="s">
        <v>30</v>
      </c>
      <c r="W3" s="322" t="s">
        <v>33</v>
      </c>
      <c r="X3" s="325" t="s">
        <v>34</v>
      </c>
      <c r="Y3" s="325" t="s">
        <v>148</v>
      </c>
    </row>
    <row r="4" spans="1:66" ht="43.95" customHeight="1" x14ac:dyDescent="0.4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336"/>
      <c r="P4" s="284"/>
      <c r="Q4" s="336"/>
      <c r="R4" s="336"/>
      <c r="S4" s="336"/>
      <c r="T4" s="323"/>
      <c r="U4" s="323"/>
      <c r="V4" s="323"/>
      <c r="W4" s="323"/>
      <c r="X4" s="325"/>
      <c r="Y4" s="325"/>
    </row>
    <row r="5" spans="1:66" ht="181.5" customHeight="1" x14ac:dyDescent="0.4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37"/>
      <c r="P5" s="326"/>
      <c r="Q5" s="337"/>
      <c r="R5" s="337"/>
      <c r="S5" s="337"/>
      <c r="T5" s="324"/>
      <c r="U5" s="324"/>
      <c r="V5" s="324"/>
      <c r="W5" s="324"/>
      <c r="X5" s="325"/>
      <c r="Y5" s="325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</row>
    <row r="6" spans="1:66" ht="252.6" customHeight="1" x14ac:dyDescent="0.4">
      <c r="A6" s="358" t="s">
        <v>35</v>
      </c>
      <c r="B6" s="358" t="s">
        <v>36</v>
      </c>
      <c r="C6" s="410" t="s">
        <v>835</v>
      </c>
      <c r="D6" s="358" t="s">
        <v>39</v>
      </c>
      <c r="E6" s="358" t="s">
        <v>836</v>
      </c>
      <c r="F6" s="358" t="s">
        <v>1463</v>
      </c>
      <c r="G6" s="358" t="s">
        <v>1464</v>
      </c>
      <c r="H6" s="187" t="s">
        <v>1465</v>
      </c>
      <c r="I6" s="187" t="s">
        <v>1466</v>
      </c>
      <c r="J6" s="352" t="s">
        <v>1467</v>
      </c>
      <c r="K6" s="57" t="s">
        <v>1468</v>
      </c>
      <c r="L6" s="358" t="s">
        <v>1469</v>
      </c>
      <c r="M6" s="57" t="s">
        <v>378</v>
      </c>
      <c r="N6" s="358" t="s">
        <v>1470</v>
      </c>
      <c r="O6" s="338" t="s">
        <v>1471</v>
      </c>
      <c r="P6" s="358" t="s">
        <v>1472</v>
      </c>
      <c r="Q6" s="417">
        <v>84399086</v>
      </c>
      <c r="R6" s="52" t="s">
        <v>380</v>
      </c>
      <c r="S6" s="52" t="s">
        <v>1473</v>
      </c>
      <c r="T6" s="338" t="s">
        <v>1474</v>
      </c>
      <c r="U6" s="338" t="s">
        <v>1475</v>
      </c>
      <c r="V6" s="338" t="s">
        <v>1476</v>
      </c>
      <c r="W6" s="338" t="s">
        <v>1471</v>
      </c>
      <c r="X6" s="338" t="s">
        <v>1477</v>
      </c>
      <c r="Y6" s="338" t="s">
        <v>1478</v>
      </c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</row>
    <row r="7" spans="1:66" ht="34.5" customHeight="1" x14ac:dyDescent="0.4">
      <c r="A7" s="359"/>
      <c r="B7" s="359"/>
      <c r="C7" s="410"/>
      <c r="D7" s="359"/>
      <c r="E7" s="359" t="s">
        <v>930</v>
      </c>
      <c r="F7" s="359"/>
      <c r="G7" s="359"/>
      <c r="H7" s="189"/>
      <c r="I7" s="189"/>
      <c r="J7" s="352"/>
      <c r="K7" s="107"/>
      <c r="L7" s="359"/>
      <c r="M7" s="107"/>
      <c r="N7" s="359"/>
      <c r="O7" s="339"/>
      <c r="P7" s="359"/>
      <c r="Q7" s="418"/>
      <c r="R7" s="53"/>
      <c r="S7" s="53"/>
      <c r="T7" s="339"/>
      <c r="U7" s="339"/>
      <c r="V7" s="339"/>
      <c r="W7" s="339"/>
      <c r="X7" s="339"/>
      <c r="Y7" s="339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</row>
    <row r="8" spans="1:66" ht="311.10000000000002" customHeight="1" x14ac:dyDescent="0.4">
      <c r="A8" s="358" t="s">
        <v>35</v>
      </c>
      <c r="B8" s="358" t="s">
        <v>36</v>
      </c>
      <c r="C8" s="410" t="s">
        <v>835</v>
      </c>
      <c r="D8" s="358" t="s">
        <v>39</v>
      </c>
      <c r="E8" s="358" t="s">
        <v>836</v>
      </c>
      <c r="F8" s="358" t="s">
        <v>1479</v>
      </c>
      <c r="G8" s="358" t="s">
        <v>1464</v>
      </c>
      <c r="H8" s="187" t="s">
        <v>1480</v>
      </c>
      <c r="I8" s="187" t="s">
        <v>1481</v>
      </c>
      <c r="J8" s="353" t="s">
        <v>1482</v>
      </c>
      <c r="K8" s="358" t="s">
        <v>1483</v>
      </c>
      <c r="L8" s="410" t="s">
        <v>1484</v>
      </c>
      <c r="M8" s="57" t="s">
        <v>1485</v>
      </c>
      <c r="N8" s="410" t="s">
        <v>1486</v>
      </c>
      <c r="O8" s="338" t="s">
        <v>1487</v>
      </c>
      <c r="P8" s="358" t="s">
        <v>1488</v>
      </c>
      <c r="Q8" s="417" t="s">
        <v>1489</v>
      </c>
      <c r="R8" s="419" t="s">
        <v>1490</v>
      </c>
      <c r="S8" s="52" t="s">
        <v>1491</v>
      </c>
      <c r="T8" s="338" t="s">
        <v>1492</v>
      </c>
      <c r="U8" s="338" t="s">
        <v>1493</v>
      </c>
      <c r="V8" s="338" t="s">
        <v>1494</v>
      </c>
      <c r="W8" s="338" t="s">
        <v>1487</v>
      </c>
      <c r="X8" s="338" t="s">
        <v>1495</v>
      </c>
      <c r="Y8" s="338" t="s">
        <v>1478</v>
      </c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</row>
    <row r="9" spans="1:66" ht="24.6" customHeight="1" x14ac:dyDescent="0.4">
      <c r="A9" s="359"/>
      <c r="B9" s="359"/>
      <c r="C9" s="410"/>
      <c r="D9" s="359"/>
      <c r="E9" s="359" t="s">
        <v>930</v>
      </c>
      <c r="F9" s="359"/>
      <c r="G9" s="359"/>
      <c r="H9" s="189"/>
      <c r="I9" s="189"/>
      <c r="J9" s="354"/>
      <c r="K9" s="359"/>
      <c r="L9" s="410"/>
      <c r="M9" s="107"/>
      <c r="N9" s="410"/>
      <c r="O9" s="339"/>
      <c r="P9" s="359"/>
      <c r="Q9" s="418"/>
      <c r="R9" s="420"/>
      <c r="S9" s="53"/>
      <c r="T9" s="339"/>
      <c r="U9" s="339"/>
      <c r="V9" s="339"/>
      <c r="W9" s="339"/>
      <c r="X9" s="339"/>
      <c r="Y9" s="339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</row>
    <row r="10" spans="1:66" s="110" customFormat="1" ht="317.39999999999998" customHeight="1" x14ac:dyDescent="0.4">
      <c r="A10" s="358" t="s">
        <v>35</v>
      </c>
      <c r="B10" s="358" t="s">
        <v>36</v>
      </c>
      <c r="C10" s="410" t="s">
        <v>835</v>
      </c>
      <c r="D10" s="358" t="s">
        <v>39</v>
      </c>
      <c r="E10" s="358" t="s">
        <v>836</v>
      </c>
      <c r="F10" s="358" t="s">
        <v>1479</v>
      </c>
      <c r="G10" s="358" t="s">
        <v>1464</v>
      </c>
      <c r="H10" s="189" t="s">
        <v>1496</v>
      </c>
      <c r="I10" s="187" t="s">
        <v>1497</v>
      </c>
      <c r="J10" s="187" t="s">
        <v>49</v>
      </c>
      <c r="K10" s="410" t="s">
        <v>1498</v>
      </c>
      <c r="L10" s="358" t="s">
        <v>49</v>
      </c>
      <c r="M10" s="57" t="s">
        <v>378</v>
      </c>
      <c r="N10" s="60" t="s">
        <v>1499</v>
      </c>
      <c r="O10" s="338" t="s">
        <v>1500</v>
      </c>
      <c r="P10" s="358" t="s">
        <v>1501</v>
      </c>
      <c r="Q10" s="188" t="s">
        <v>1502</v>
      </c>
      <c r="R10" s="51" t="s">
        <v>1503</v>
      </c>
      <c r="S10" s="51" t="s">
        <v>1504</v>
      </c>
      <c r="T10" s="338" t="s">
        <v>1492</v>
      </c>
      <c r="U10" s="338" t="s">
        <v>1505</v>
      </c>
      <c r="V10" s="338" t="s">
        <v>1506</v>
      </c>
      <c r="W10" s="338" t="s">
        <v>1500</v>
      </c>
      <c r="X10" s="338" t="s">
        <v>1507</v>
      </c>
      <c r="Y10" s="338" t="s">
        <v>1478</v>
      </c>
    </row>
    <row r="11" spans="1:66" s="110" customFormat="1" ht="34.799999999999997" hidden="1" customHeight="1" x14ac:dyDescent="0.4">
      <c r="A11" s="359"/>
      <c r="B11" s="359"/>
      <c r="C11" s="410"/>
      <c r="D11" s="359"/>
      <c r="E11" s="359" t="s">
        <v>930</v>
      </c>
      <c r="F11" s="359"/>
      <c r="G11" s="359"/>
      <c r="H11" s="189"/>
      <c r="I11" s="189"/>
      <c r="J11" s="189"/>
      <c r="K11" s="410"/>
      <c r="L11" s="359"/>
      <c r="M11" s="107"/>
      <c r="N11" s="60"/>
      <c r="O11" s="339"/>
      <c r="P11" s="359"/>
      <c r="Q11" s="123"/>
      <c r="R11" s="51"/>
      <c r="S11" s="51"/>
      <c r="T11" s="339"/>
      <c r="U11" s="339"/>
      <c r="V11" s="339"/>
      <c r="W11" s="339"/>
      <c r="X11" s="339"/>
      <c r="Y11" s="339"/>
    </row>
    <row r="12" spans="1:66" s="110" customFormat="1" ht="213.15" customHeight="1" x14ac:dyDescent="0.4">
      <c r="A12" s="358" t="s">
        <v>35</v>
      </c>
      <c r="B12" s="358" t="s">
        <v>111</v>
      </c>
      <c r="C12" s="358" t="s">
        <v>835</v>
      </c>
      <c r="D12" s="358" t="s">
        <v>39</v>
      </c>
      <c r="E12" s="358" t="s">
        <v>836</v>
      </c>
      <c r="F12" s="358" t="s">
        <v>1479</v>
      </c>
      <c r="G12" s="358" t="s">
        <v>1464</v>
      </c>
      <c r="H12" s="187" t="s">
        <v>1508</v>
      </c>
      <c r="I12" s="187" t="s">
        <v>1509</v>
      </c>
      <c r="J12" s="353" t="s">
        <v>1510</v>
      </c>
      <c r="K12" s="57" t="s">
        <v>1511</v>
      </c>
      <c r="L12" s="358" t="s">
        <v>49</v>
      </c>
      <c r="M12" s="57" t="s">
        <v>378</v>
      </c>
      <c r="N12" s="358" t="s">
        <v>1512</v>
      </c>
      <c r="O12" s="338" t="s">
        <v>1513</v>
      </c>
      <c r="P12" s="358" t="s">
        <v>1512</v>
      </c>
      <c r="Q12" s="353" t="s">
        <v>1514</v>
      </c>
      <c r="R12" s="338" t="s">
        <v>380</v>
      </c>
      <c r="S12" s="338" t="s">
        <v>1515</v>
      </c>
      <c r="T12" s="338" t="s">
        <v>1474</v>
      </c>
      <c r="U12" s="338" t="s">
        <v>1516</v>
      </c>
      <c r="V12" s="338" t="s">
        <v>1517</v>
      </c>
      <c r="W12" s="338" t="s">
        <v>1513</v>
      </c>
      <c r="X12" s="338" t="s">
        <v>1477</v>
      </c>
      <c r="Y12" s="338" t="s">
        <v>1478</v>
      </c>
    </row>
    <row r="13" spans="1:66" s="110" customFormat="1" ht="30" customHeight="1" x14ac:dyDescent="0.4">
      <c r="A13" s="359"/>
      <c r="B13" s="359"/>
      <c r="C13" s="359"/>
      <c r="D13" s="359"/>
      <c r="E13" s="359"/>
      <c r="F13" s="359"/>
      <c r="G13" s="359"/>
      <c r="H13" s="189"/>
      <c r="I13" s="189"/>
      <c r="J13" s="354"/>
      <c r="K13" s="107"/>
      <c r="L13" s="359"/>
      <c r="M13" s="107"/>
      <c r="N13" s="359"/>
      <c r="O13" s="339"/>
      <c r="P13" s="359"/>
      <c r="Q13" s="354"/>
      <c r="R13" s="339"/>
      <c r="S13" s="339"/>
      <c r="T13" s="339"/>
      <c r="U13" s="339"/>
      <c r="V13" s="339"/>
      <c r="W13" s="339"/>
      <c r="X13" s="339"/>
      <c r="Y13" s="339"/>
    </row>
    <row r="14" spans="1:66" s="110" customFormat="1" ht="408.45" customHeight="1" x14ac:dyDescent="0.4">
      <c r="A14" s="267" t="s">
        <v>541</v>
      </c>
      <c r="B14" s="267" t="s">
        <v>2006</v>
      </c>
      <c r="C14" s="259" t="s">
        <v>543</v>
      </c>
      <c r="D14" s="259" t="s">
        <v>544</v>
      </c>
      <c r="E14" s="259" t="s">
        <v>545</v>
      </c>
      <c r="F14" s="264" t="s">
        <v>3128</v>
      </c>
      <c r="G14" s="60" t="s">
        <v>1464</v>
      </c>
      <c r="H14" s="187" t="s">
        <v>1518</v>
      </c>
      <c r="I14" s="189" t="s">
        <v>1519</v>
      </c>
      <c r="J14" s="189" t="s">
        <v>1510</v>
      </c>
      <c r="K14" s="107" t="s">
        <v>1520</v>
      </c>
      <c r="L14" s="107" t="s">
        <v>1521</v>
      </c>
      <c r="M14" s="57" t="s">
        <v>378</v>
      </c>
      <c r="N14" s="60" t="s">
        <v>1520</v>
      </c>
      <c r="O14" s="51" t="s">
        <v>1522</v>
      </c>
      <c r="P14" s="57" t="s">
        <v>1520</v>
      </c>
      <c r="Q14" s="188">
        <v>5000000</v>
      </c>
      <c r="R14" s="111" t="s">
        <v>380</v>
      </c>
      <c r="S14" s="111" t="s">
        <v>1523</v>
      </c>
      <c r="T14" s="52" t="s">
        <v>1524</v>
      </c>
      <c r="U14" s="52" t="s">
        <v>1525</v>
      </c>
      <c r="V14" s="52" t="s">
        <v>1526</v>
      </c>
      <c r="W14" s="52" t="s">
        <v>1522</v>
      </c>
      <c r="X14" s="52" t="s">
        <v>1495</v>
      </c>
      <c r="Y14" s="52" t="s">
        <v>1478</v>
      </c>
    </row>
    <row r="15" spans="1:66" ht="249.45" customHeight="1" x14ac:dyDescent="0.4">
      <c r="A15" s="267" t="s">
        <v>541</v>
      </c>
      <c r="B15" s="267" t="s">
        <v>2006</v>
      </c>
      <c r="C15" s="259" t="s">
        <v>543</v>
      </c>
      <c r="D15" s="259" t="s">
        <v>544</v>
      </c>
      <c r="E15" s="259" t="s">
        <v>545</v>
      </c>
      <c r="F15" s="264" t="s">
        <v>3128</v>
      </c>
      <c r="G15" s="60" t="s">
        <v>1464</v>
      </c>
      <c r="H15" s="187" t="s">
        <v>1518</v>
      </c>
      <c r="I15" s="189" t="s">
        <v>1527</v>
      </c>
      <c r="J15" s="189" t="s">
        <v>1510</v>
      </c>
      <c r="K15" s="107" t="s">
        <v>1528</v>
      </c>
      <c r="L15" s="107" t="s">
        <v>1529</v>
      </c>
      <c r="M15" s="57" t="s">
        <v>378</v>
      </c>
      <c r="N15" s="60" t="s">
        <v>1530</v>
      </c>
      <c r="O15" s="107" t="s">
        <v>1531</v>
      </c>
      <c r="P15" s="57" t="s">
        <v>1532</v>
      </c>
      <c r="Q15" s="188">
        <v>8000000</v>
      </c>
      <c r="R15" s="111" t="s">
        <v>380</v>
      </c>
      <c r="S15" s="111" t="s">
        <v>1523</v>
      </c>
      <c r="T15" s="52" t="s">
        <v>1533</v>
      </c>
      <c r="U15" s="52" t="s">
        <v>1534</v>
      </c>
      <c r="V15" s="52" t="s">
        <v>1535</v>
      </c>
      <c r="W15" s="52" t="s">
        <v>1531</v>
      </c>
      <c r="X15" s="52" t="s">
        <v>1536</v>
      </c>
      <c r="Y15" s="52" t="s">
        <v>1478</v>
      </c>
    </row>
    <row r="16" spans="1:66" ht="338.85" customHeight="1" x14ac:dyDescent="0.4">
      <c r="A16" s="267" t="s">
        <v>541</v>
      </c>
      <c r="B16" s="267" t="s">
        <v>2006</v>
      </c>
      <c r="C16" s="259" t="s">
        <v>543</v>
      </c>
      <c r="D16" s="259" t="s">
        <v>544</v>
      </c>
      <c r="E16" s="259" t="s">
        <v>545</v>
      </c>
      <c r="F16" s="264" t="s">
        <v>3128</v>
      </c>
      <c r="G16" s="60" t="s">
        <v>1464</v>
      </c>
      <c r="H16" s="187" t="s">
        <v>1518</v>
      </c>
      <c r="I16" s="189" t="s">
        <v>1537</v>
      </c>
      <c r="J16" s="189" t="s">
        <v>1510</v>
      </c>
      <c r="K16" s="107" t="s">
        <v>1538</v>
      </c>
      <c r="L16" s="107" t="s">
        <v>1539</v>
      </c>
      <c r="M16" s="57" t="s">
        <v>378</v>
      </c>
      <c r="N16" s="60" t="s">
        <v>1540</v>
      </c>
      <c r="O16" s="107" t="s">
        <v>1541</v>
      </c>
      <c r="P16" s="57" t="s">
        <v>1542</v>
      </c>
      <c r="Q16" s="188">
        <v>8000000</v>
      </c>
      <c r="R16" s="111" t="s">
        <v>380</v>
      </c>
      <c r="S16" s="111" t="s">
        <v>1543</v>
      </c>
      <c r="T16" s="52" t="s">
        <v>1544</v>
      </c>
      <c r="U16" s="52" t="s">
        <v>1545</v>
      </c>
      <c r="V16" s="52" t="s">
        <v>1546</v>
      </c>
      <c r="W16" s="52" t="s">
        <v>1547</v>
      </c>
      <c r="X16" s="52" t="s">
        <v>1548</v>
      </c>
      <c r="Y16" s="52" t="s">
        <v>1478</v>
      </c>
    </row>
    <row r="17" spans="1:25" ht="295.95" customHeight="1" x14ac:dyDescent="0.4">
      <c r="A17" s="267" t="s">
        <v>541</v>
      </c>
      <c r="B17" s="267" t="s">
        <v>2006</v>
      </c>
      <c r="C17" s="259" t="s">
        <v>543</v>
      </c>
      <c r="D17" s="259" t="s">
        <v>544</v>
      </c>
      <c r="E17" s="259" t="s">
        <v>545</v>
      </c>
      <c r="F17" s="264" t="s">
        <v>3128</v>
      </c>
      <c r="G17" s="60" t="s">
        <v>1464</v>
      </c>
      <c r="H17" s="187" t="s">
        <v>1518</v>
      </c>
      <c r="I17" s="189" t="s">
        <v>1549</v>
      </c>
      <c r="J17" s="189" t="s">
        <v>1510</v>
      </c>
      <c r="K17" s="107" t="s">
        <v>1550</v>
      </c>
      <c r="L17" s="107" t="s">
        <v>1551</v>
      </c>
      <c r="M17" s="123" t="s">
        <v>1552</v>
      </c>
      <c r="N17" s="60" t="s">
        <v>1553</v>
      </c>
      <c r="O17" s="107" t="s">
        <v>1554</v>
      </c>
      <c r="P17" s="57" t="s">
        <v>1555</v>
      </c>
      <c r="Q17" s="188" t="s">
        <v>1556</v>
      </c>
      <c r="R17" s="111" t="s">
        <v>380</v>
      </c>
      <c r="S17" s="111" t="s">
        <v>1557</v>
      </c>
      <c r="T17" s="52" t="s">
        <v>1558</v>
      </c>
      <c r="U17" s="52" t="s">
        <v>1559</v>
      </c>
      <c r="V17" s="52" t="s">
        <v>1560</v>
      </c>
      <c r="W17" s="52" t="s">
        <v>1561</v>
      </c>
      <c r="X17" s="52" t="s">
        <v>1562</v>
      </c>
      <c r="Y17" s="52" t="s">
        <v>1478</v>
      </c>
    </row>
    <row r="18" spans="1:25" ht="307.8" customHeight="1" x14ac:dyDescent="0.4">
      <c r="A18" s="267" t="s">
        <v>35</v>
      </c>
      <c r="B18" s="267" t="s">
        <v>111</v>
      </c>
      <c r="C18" s="267" t="s">
        <v>835</v>
      </c>
      <c r="D18" s="267" t="s">
        <v>39</v>
      </c>
      <c r="E18" s="264" t="s">
        <v>836</v>
      </c>
      <c r="F18" s="264" t="s">
        <v>1479</v>
      </c>
      <c r="G18" s="60" t="s">
        <v>1464</v>
      </c>
      <c r="H18" s="187" t="s">
        <v>1563</v>
      </c>
      <c r="I18" s="189" t="s">
        <v>1564</v>
      </c>
      <c r="J18" s="51" t="s">
        <v>1565</v>
      </c>
      <c r="K18" s="107" t="s">
        <v>1566</v>
      </c>
      <c r="L18" s="107" t="s">
        <v>1567</v>
      </c>
      <c r="M18" s="107">
        <v>2</v>
      </c>
      <c r="N18" s="60" t="s">
        <v>1568</v>
      </c>
      <c r="O18" s="190" t="s">
        <v>1569</v>
      </c>
      <c r="P18" s="187" t="s">
        <v>1570</v>
      </c>
      <c r="Q18" s="191" t="s">
        <v>49</v>
      </c>
      <c r="R18" s="111" t="s">
        <v>49</v>
      </c>
      <c r="S18" s="111" t="s">
        <v>49</v>
      </c>
      <c r="T18" s="111" t="s">
        <v>49</v>
      </c>
      <c r="U18" s="111" t="s">
        <v>49</v>
      </c>
      <c r="V18" s="111" t="s">
        <v>49</v>
      </c>
      <c r="W18" s="190" t="s">
        <v>1571</v>
      </c>
      <c r="X18" s="52" t="s">
        <v>1572</v>
      </c>
      <c r="Y18" s="52" t="s">
        <v>1478</v>
      </c>
    </row>
    <row r="19" spans="1:25" s="49" customFormat="1" ht="409.5" customHeight="1" x14ac:dyDescent="0.3">
      <c r="A19" s="259" t="s">
        <v>541</v>
      </c>
      <c r="B19" s="259" t="s">
        <v>542</v>
      </c>
      <c r="C19" s="259" t="s">
        <v>543</v>
      </c>
      <c r="D19" s="259" t="s">
        <v>544</v>
      </c>
      <c r="E19" s="259" t="s">
        <v>545</v>
      </c>
      <c r="F19" s="259" t="s">
        <v>546</v>
      </c>
      <c r="G19" s="54" t="s">
        <v>987</v>
      </c>
      <c r="H19" s="51" t="s">
        <v>1573</v>
      </c>
      <c r="I19" s="51" t="s">
        <v>988</v>
      </c>
      <c r="J19" s="54" t="s">
        <v>49</v>
      </c>
      <c r="K19" s="54" t="s">
        <v>49</v>
      </c>
      <c r="L19" s="56" t="s">
        <v>1574</v>
      </c>
      <c r="M19" s="54" t="s">
        <v>49</v>
      </c>
      <c r="N19" s="56" t="s">
        <v>1574</v>
      </c>
      <c r="O19" s="190" t="s">
        <v>1575</v>
      </c>
      <c r="P19" s="56" t="s">
        <v>552</v>
      </c>
      <c r="Q19" s="54" t="s">
        <v>49</v>
      </c>
      <c r="R19" s="54" t="s">
        <v>49</v>
      </c>
      <c r="S19" s="54" t="s">
        <v>49</v>
      </c>
      <c r="T19" s="115" t="s">
        <v>1576</v>
      </c>
      <c r="U19" s="115" t="s">
        <v>1577</v>
      </c>
      <c r="V19" s="115" t="s">
        <v>1578</v>
      </c>
      <c r="W19" s="115" t="s">
        <v>1579</v>
      </c>
      <c r="X19" s="54" t="s">
        <v>557</v>
      </c>
      <c r="Y19" s="56" t="s">
        <v>1580</v>
      </c>
    </row>
    <row r="20" spans="1:25" s="49" customFormat="1" ht="409.6" customHeight="1" x14ac:dyDescent="0.3">
      <c r="A20" s="259" t="s">
        <v>541</v>
      </c>
      <c r="B20" s="259" t="s">
        <v>542</v>
      </c>
      <c r="C20" s="259" t="s">
        <v>543</v>
      </c>
      <c r="D20" s="259" t="s">
        <v>544</v>
      </c>
      <c r="E20" s="259" t="s">
        <v>545</v>
      </c>
      <c r="F20" s="259" t="s">
        <v>546</v>
      </c>
      <c r="G20" s="54" t="s">
        <v>987</v>
      </c>
      <c r="H20" s="51" t="s">
        <v>559</v>
      </c>
      <c r="I20" s="51" t="s">
        <v>1581</v>
      </c>
      <c r="J20" s="54" t="s">
        <v>49</v>
      </c>
      <c r="K20" s="54" t="s">
        <v>49</v>
      </c>
      <c r="L20" s="56" t="s">
        <v>1582</v>
      </c>
      <c r="M20" s="54" t="s">
        <v>49</v>
      </c>
      <c r="N20" s="56" t="s">
        <v>1583</v>
      </c>
      <c r="O20" s="56" t="s">
        <v>1584</v>
      </c>
      <c r="P20" s="56" t="s">
        <v>563</v>
      </c>
      <c r="Q20" s="54" t="s">
        <v>49</v>
      </c>
      <c r="R20" s="54" t="s">
        <v>49</v>
      </c>
      <c r="S20" s="54" t="s">
        <v>49</v>
      </c>
      <c r="T20" s="115" t="s">
        <v>1585</v>
      </c>
      <c r="U20" s="115" t="s">
        <v>1586</v>
      </c>
      <c r="V20" s="115" t="s">
        <v>1587</v>
      </c>
      <c r="W20" s="115" t="s">
        <v>1584</v>
      </c>
      <c r="X20" s="54" t="s">
        <v>557</v>
      </c>
      <c r="Y20" s="56" t="s">
        <v>1580</v>
      </c>
    </row>
    <row r="21" spans="1:25" s="49" customFormat="1" ht="334.65" customHeight="1" x14ac:dyDescent="0.3">
      <c r="A21" s="262" t="s">
        <v>567</v>
      </c>
      <c r="B21" s="262" t="s">
        <v>568</v>
      </c>
      <c r="C21" s="262" t="s">
        <v>569</v>
      </c>
      <c r="D21" s="262" t="s">
        <v>570</v>
      </c>
      <c r="E21" s="262" t="s">
        <v>571</v>
      </c>
      <c r="F21" s="262" t="s">
        <v>572</v>
      </c>
      <c r="G21" s="57" t="s">
        <v>995</v>
      </c>
      <c r="H21" s="68" t="s">
        <v>573</v>
      </c>
      <c r="I21" s="57" t="s">
        <v>574</v>
      </c>
      <c r="J21" s="55" t="s">
        <v>49</v>
      </c>
      <c r="K21" s="59" t="s">
        <v>49</v>
      </c>
      <c r="L21" s="57" t="s">
        <v>575</v>
      </c>
      <c r="M21" s="54" t="s">
        <v>49</v>
      </c>
      <c r="N21" s="57" t="s">
        <v>1588</v>
      </c>
      <c r="O21" s="60" t="s">
        <v>576</v>
      </c>
      <c r="P21" s="57" t="s">
        <v>577</v>
      </c>
      <c r="Q21" s="68" t="s">
        <v>49</v>
      </c>
      <c r="R21" s="68" t="s">
        <v>49</v>
      </c>
      <c r="S21" s="68" t="s">
        <v>49</v>
      </c>
      <c r="T21" s="60" t="s">
        <v>578</v>
      </c>
      <c r="U21" s="60" t="s">
        <v>579</v>
      </c>
      <c r="V21" s="60" t="s">
        <v>580</v>
      </c>
      <c r="W21" s="60" t="s">
        <v>581</v>
      </c>
      <c r="X21" s="68" t="s">
        <v>582</v>
      </c>
      <c r="Y21" s="116" t="s">
        <v>583</v>
      </c>
    </row>
    <row r="22" spans="1:25" x14ac:dyDescent="0.4">
      <c r="A22" s="110"/>
      <c r="B22" s="110"/>
      <c r="C22" s="110"/>
      <c r="D22" s="110"/>
      <c r="E22" s="110"/>
      <c r="F22" s="110"/>
      <c r="G22" s="110"/>
      <c r="I22" s="110"/>
      <c r="J22" s="110"/>
      <c r="K22" s="110"/>
      <c r="L22" s="110"/>
      <c r="M22" s="110"/>
      <c r="N22" s="110"/>
      <c r="O22" s="110"/>
      <c r="P22" s="110"/>
      <c r="T22" s="110"/>
    </row>
    <row r="23" spans="1:25" x14ac:dyDescent="0.4">
      <c r="A23" s="110"/>
      <c r="B23" s="110"/>
      <c r="C23" s="110"/>
      <c r="D23" s="110"/>
      <c r="E23" s="110"/>
      <c r="F23" s="110"/>
      <c r="G23" s="110"/>
      <c r="I23" s="110"/>
      <c r="J23" s="110"/>
      <c r="K23" s="110"/>
      <c r="L23" s="110"/>
      <c r="M23" s="110"/>
      <c r="N23" s="110"/>
      <c r="O23" s="110"/>
      <c r="P23" s="110"/>
      <c r="T23" s="110"/>
    </row>
    <row r="24" spans="1:25" x14ac:dyDescent="0.4">
      <c r="A24" s="110"/>
      <c r="B24" s="110"/>
      <c r="C24" s="110"/>
      <c r="D24" s="110"/>
      <c r="E24" s="110"/>
      <c r="F24" s="110"/>
      <c r="G24" s="110"/>
      <c r="I24" s="110"/>
      <c r="J24" s="110"/>
      <c r="K24" s="110"/>
      <c r="L24" s="110"/>
      <c r="M24" s="110"/>
      <c r="N24" s="110"/>
      <c r="O24" s="110"/>
      <c r="P24" s="110"/>
      <c r="T24" s="110"/>
    </row>
    <row r="25" spans="1:25" x14ac:dyDescent="0.4">
      <c r="A25" s="110"/>
      <c r="B25" s="110"/>
      <c r="C25" s="110"/>
      <c r="D25" s="110"/>
      <c r="E25" s="110"/>
      <c r="F25" s="110"/>
      <c r="G25" s="110"/>
      <c r="I25" s="110"/>
      <c r="J25" s="110"/>
      <c r="K25" s="110"/>
      <c r="L25" s="110"/>
      <c r="M25" s="110"/>
      <c r="N25" s="110"/>
      <c r="O25" s="110"/>
      <c r="P25" s="110"/>
      <c r="T25" s="110"/>
    </row>
    <row r="26" spans="1:25" x14ac:dyDescent="0.4">
      <c r="A26" s="110"/>
      <c r="B26" s="110"/>
      <c r="C26" s="110"/>
      <c r="D26" s="110"/>
      <c r="E26" s="110"/>
      <c r="F26" s="110"/>
      <c r="G26" s="110"/>
      <c r="I26" s="110"/>
      <c r="J26" s="110"/>
      <c r="K26" s="110"/>
      <c r="L26" s="110"/>
      <c r="M26" s="110"/>
      <c r="N26" s="110"/>
      <c r="O26" s="110"/>
      <c r="P26" s="110"/>
      <c r="T26" s="110"/>
    </row>
    <row r="27" spans="1:25" x14ac:dyDescent="0.4">
      <c r="A27" s="110"/>
      <c r="B27" s="110"/>
      <c r="C27" s="110"/>
      <c r="D27" s="110"/>
      <c r="E27" s="110"/>
      <c r="F27" s="110"/>
      <c r="G27" s="110"/>
      <c r="I27" s="110"/>
      <c r="J27" s="110"/>
      <c r="K27" s="110"/>
      <c r="L27" s="110"/>
      <c r="M27" s="110"/>
      <c r="N27" s="110"/>
      <c r="O27" s="110"/>
      <c r="P27" s="110"/>
      <c r="T27" s="110"/>
    </row>
    <row r="28" spans="1:25" x14ac:dyDescent="0.4">
      <c r="A28" s="110"/>
      <c r="B28" s="110"/>
      <c r="C28" s="110"/>
      <c r="D28" s="110"/>
      <c r="E28" s="110"/>
      <c r="F28" s="110"/>
      <c r="G28" s="110"/>
      <c r="I28" s="110"/>
      <c r="J28" s="110"/>
      <c r="K28" s="110"/>
      <c r="L28" s="110"/>
      <c r="M28" s="110"/>
      <c r="N28" s="110"/>
      <c r="O28" s="110"/>
      <c r="P28" s="110"/>
      <c r="T28" s="110"/>
    </row>
    <row r="29" spans="1:25" x14ac:dyDescent="0.4">
      <c r="A29" s="110"/>
      <c r="B29" s="110"/>
      <c r="C29" s="110"/>
      <c r="D29" s="110"/>
      <c r="E29" s="110"/>
      <c r="F29" s="110"/>
      <c r="G29" s="110"/>
      <c r="I29" s="110"/>
      <c r="J29" s="110"/>
      <c r="K29" s="110"/>
      <c r="L29" s="110"/>
      <c r="M29" s="110"/>
      <c r="N29" s="110"/>
      <c r="O29" s="110"/>
      <c r="P29" s="110"/>
      <c r="T29" s="110"/>
    </row>
    <row r="30" spans="1:25" x14ac:dyDescent="0.4">
      <c r="A30" s="110"/>
      <c r="B30" s="110"/>
      <c r="C30" s="110"/>
      <c r="D30" s="110"/>
      <c r="E30" s="110"/>
      <c r="F30" s="110"/>
      <c r="G30" s="110"/>
      <c r="I30" s="110"/>
      <c r="J30" s="110"/>
      <c r="K30" s="110"/>
      <c r="L30" s="110"/>
      <c r="M30" s="110"/>
      <c r="N30" s="110"/>
      <c r="O30" s="110"/>
      <c r="P30" s="110"/>
      <c r="T30" s="110"/>
    </row>
    <row r="31" spans="1:25" x14ac:dyDescent="0.4">
      <c r="A31" s="110"/>
      <c r="B31" s="110"/>
      <c r="C31" s="110"/>
      <c r="D31" s="110"/>
      <c r="E31" s="110"/>
      <c r="F31" s="110"/>
      <c r="G31" s="110"/>
      <c r="I31" s="110"/>
      <c r="J31" s="110"/>
      <c r="K31" s="110"/>
      <c r="L31" s="110"/>
      <c r="M31" s="110"/>
      <c r="N31" s="110"/>
      <c r="O31" s="110"/>
      <c r="P31" s="110"/>
      <c r="T31" s="110"/>
    </row>
    <row r="32" spans="1:25" x14ac:dyDescent="0.4">
      <c r="A32" s="110"/>
      <c r="B32" s="110"/>
      <c r="C32" s="110"/>
      <c r="D32" s="110"/>
      <c r="E32" s="110"/>
      <c r="F32" s="110"/>
      <c r="G32" s="110"/>
      <c r="I32" s="110"/>
      <c r="J32" s="110"/>
      <c r="K32" s="110"/>
      <c r="L32" s="110"/>
      <c r="M32" s="110"/>
      <c r="N32" s="110"/>
      <c r="O32" s="110"/>
      <c r="P32" s="110"/>
      <c r="T32" s="110"/>
    </row>
    <row r="33" spans="1:20" x14ac:dyDescent="0.4">
      <c r="A33" s="110"/>
      <c r="B33" s="110"/>
      <c r="C33" s="110"/>
      <c r="D33" s="110"/>
      <c r="E33" s="110"/>
      <c r="F33" s="110"/>
      <c r="G33" s="110"/>
      <c r="I33" s="110"/>
      <c r="J33" s="110"/>
      <c r="K33" s="110"/>
      <c r="L33" s="110"/>
      <c r="M33" s="110"/>
      <c r="N33" s="110"/>
      <c r="O33" s="110"/>
      <c r="P33" s="110"/>
      <c r="T33" s="110"/>
    </row>
    <row r="34" spans="1:20" x14ac:dyDescent="0.4">
      <c r="A34" s="110"/>
      <c r="B34" s="110"/>
      <c r="C34" s="110"/>
      <c r="D34" s="110"/>
      <c r="E34" s="110"/>
      <c r="F34" s="110"/>
      <c r="G34" s="110"/>
      <c r="I34" s="110"/>
      <c r="J34" s="110"/>
      <c r="K34" s="110"/>
      <c r="L34" s="110"/>
      <c r="M34" s="110"/>
      <c r="N34" s="110"/>
      <c r="O34" s="110"/>
      <c r="P34" s="110"/>
      <c r="T34" s="110"/>
    </row>
    <row r="35" spans="1:20" x14ac:dyDescent="0.4">
      <c r="A35" s="110"/>
      <c r="B35" s="110"/>
      <c r="C35" s="110"/>
      <c r="D35" s="110"/>
      <c r="E35" s="110"/>
      <c r="F35" s="110"/>
      <c r="G35" s="110"/>
      <c r="I35" s="110"/>
      <c r="J35" s="110"/>
      <c r="K35" s="110"/>
      <c r="L35" s="110"/>
      <c r="M35" s="110"/>
      <c r="N35" s="110"/>
      <c r="O35" s="110"/>
      <c r="P35" s="110"/>
      <c r="T35" s="110"/>
    </row>
    <row r="36" spans="1:20" x14ac:dyDescent="0.4">
      <c r="A36" s="110"/>
      <c r="B36" s="110"/>
      <c r="C36" s="110"/>
      <c r="D36" s="110"/>
      <c r="E36" s="110"/>
      <c r="F36" s="110"/>
      <c r="G36" s="110"/>
      <c r="I36" s="110"/>
      <c r="J36" s="110"/>
      <c r="K36" s="110"/>
      <c r="L36" s="110"/>
      <c r="M36" s="110"/>
      <c r="N36" s="110"/>
      <c r="O36" s="110"/>
      <c r="P36" s="110"/>
      <c r="T36" s="110"/>
    </row>
    <row r="37" spans="1:20" x14ac:dyDescent="0.4">
      <c r="A37" s="110"/>
      <c r="B37" s="110"/>
      <c r="C37" s="110"/>
      <c r="D37" s="110"/>
      <c r="E37" s="110"/>
      <c r="F37" s="110"/>
      <c r="G37" s="110"/>
      <c r="I37" s="110"/>
      <c r="J37" s="110"/>
      <c r="K37" s="110"/>
      <c r="L37" s="110"/>
      <c r="M37" s="110"/>
      <c r="N37" s="110"/>
      <c r="O37" s="110"/>
      <c r="P37" s="110"/>
      <c r="T37" s="110"/>
    </row>
    <row r="38" spans="1:20" x14ac:dyDescent="0.4">
      <c r="A38" s="110"/>
      <c r="B38" s="110"/>
      <c r="C38" s="110"/>
      <c r="D38" s="110"/>
      <c r="E38" s="110"/>
      <c r="F38" s="110"/>
      <c r="G38" s="110"/>
      <c r="I38" s="110"/>
      <c r="J38" s="110"/>
      <c r="K38" s="110"/>
      <c r="L38" s="110"/>
      <c r="M38" s="110"/>
      <c r="N38" s="110"/>
      <c r="O38" s="110"/>
      <c r="P38" s="110"/>
      <c r="T38" s="110"/>
    </row>
    <row r="39" spans="1:20" x14ac:dyDescent="0.4">
      <c r="A39" s="110"/>
      <c r="B39" s="110"/>
      <c r="C39" s="110"/>
      <c r="D39" s="110"/>
      <c r="E39" s="110"/>
      <c r="F39" s="110"/>
      <c r="G39" s="110"/>
      <c r="I39" s="110"/>
      <c r="J39" s="110"/>
      <c r="K39" s="110"/>
      <c r="L39" s="110"/>
      <c r="M39" s="110"/>
      <c r="N39" s="110"/>
      <c r="O39" s="110"/>
      <c r="P39" s="110"/>
      <c r="T39" s="110"/>
    </row>
    <row r="40" spans="1:20" x14ac:dyDescent="0.4">
      <c r="A40" s="110"/>
      <c r="B40" s="110"/>
      <c r="C40" s="110"/>
      <c r="D40" s="110"/>
      <c r="E40" s="110"/>
      <c r="F40" s="110"/>
      <c r="G40" s="110"/>
      <c r="I40" s="110"/>
      <c r="J40" s="110"/>
      <c r="K40" s="110"/>
      <c r="L40" s="110"/>
      <c r="M40" s="110"/>
      <c r="N40" s="110"/>
      <c r="O40" s="110"/>
      <c r="P40" s="110"/>
      <c r="T40" s="110"/>
    </row>
    <row r="41" spans="1:20" x14ac:dyDescent="0.4">
      <c r="A41" s="110"/>
      <c r="B41" s="110"/>
      <c r="C41" s="110"/>
      <c r="D41" s="110"/>
      <c r="E41" s="110"/>
      <c r="F41" s="110"/>
      <c r="G41" s="110"/>
      <c r="I41" s="110"/>
      <c r="J41" s="110"/>
      <c r="K41" s="110"/>
      <c r="L41" s="110"/>
      <c r="M41" s="110"/>
      <c r="N41" s="110"/>
      <c r="O41" s="110"/>
      <c r="P41" s="110"/>
      <c r="T41" s="110"/>
    </row>
    <row r="42" spans="1:20" x14ac:dyDescent="0.4">
      <c r="A42" s="110"/>
      <c r="B42" s="110"/>
      <c r="C42" s="110"/>
      <c r="D42" s="110"/>
      <c r="E42" s="110"/>
      <c r="F42" s="110"/>
      <c r="G42" s="110"/>
      <c r="I42" s="110"/>
      <c r="J42" s="110"/>
      <c r="K42" s="110"/>
      <c r="L42" s="110"/>
      <c r="M42" s="110"/>
      <c r="N42" s="110"/>
      <c r="O42" s="110"/>
      <c r="P42" s="110"/>
      <c r="T42" s="110"/>
    </row>
    <row r="43" spans="1:20" x14ac:dyDescent="0.4">
      <c r="A43" s="110"/>
      <c r="B43" s="110"/>
      <c r="C43" s="110"/>
      <c r="D43" s="110"/>
      <c r="E43" s="110"/>
      <c r="F43" s="110"/>
      <c r="G43" s="110"/>
      <c r="I43" s="110"/>
      <c r="J43" s="110"/>
      <c r="K43" s="110"/>
      <c r="L43" s="110"/>
      <c r="M43" s="110"/>
      <c r="N43" s="110"/>
      <c r="O43" s="110"/>
      <c r="P43" s="110"/>
      <c r="T43" s="110"/>
    </row>
    <row r="44" spans="1:20" x14ac:dyDescent="0.4">
      <c r="A44" s="110"/>
      <c r="B44" s="110"/>
      <c r="C44" s="110"/>
      <c r="D44" s="110"/>
      <c r="E44" s="110"/>
      <c r="F44" s="110"/>
      <c r="G44" s="110"/>
      <c r="I44" s="110"/>
      <c r="J44" s="110"/>
      <c r="K44" s="110"/>
      <c r="L44" s="110"/>
      <c r="M44" s="110"/>
      <c r="N44" s="110"/>
      <c r="O44" s="110"/>
      <c r="P44" s="110"/>
      <c r="T44" s="110"/>
    </row>
    <row r="45" spans="1:20" x14ac:dyDescent="0.4">
      <c r="A45" s="110"/>
      <c r="B45" s="110"/>
      <c r="C45" s="110"/>
      <c r="D45" s="110"/>
      <c r="E45" s="110"/>
      <c r="F45" s="110"/>
      <c r="G45" s="110"/>
      <c r="I45" s="110"/>
      <c r="J45" s="110"/>
      <c r="K45" s="110"/>
      <c r="L45" s="110"/>
      <c r="M45" s="110"/>
      <c r="N45" s="110"/>
      <c r="O45" s="110"/>
      <c r="P45" s="110"/>
      <c r="T45" s="110"/>
    </row>
    <row r="46" spans="1:20" x14ac:dyDescent="0.4">
      <c r="A46" s="110"/>
      <c r="B46" s="110"/>
      <c r="C46" s="110"/>
      <c r="D46" s="110"/>
      <c r="E46" s="110"/>
      <c r="F46" s="110"/>
      <c r="G46" s="110"/>
      <c r="I46" s="110"/>
      <c r="J46" s="110"/>
      <c r="K46" s="110"/>
      <c r="L46" s="110"/>
      <c r="M46" s="110"/>
      <c r="N46" s="110"/>
      <c r="O46" s="110"/>
      <c r="P46" s="110"/>
      <c r="T46" s="110"/>
    </row>
    <row r="47" spans="1:20" x14ac:dyDescent="0.4">
      <c r="A47" s="110"/>
      <c r="B47" s="110"/>
      <c r="C47" s="110"/>
      <c r="D47" s="110"/>
      <c r="E47" s="110"/>
      <c r="F47" s="110"/>
      <c r="G47" s="110"/>
      <c r="I47" s="110"/>
      <c r="J47" s="110"/>
      <c r="K47" s="110"/>
      <c r="L47" s="110"/>
      <c r="M47" s="110"/>
      <c r="N47" s="110"/>
      <c r="O47" s="110"/>
      <c r="P47" s="110"/>
      <c r="T47" s="110"/>
    </row>
    <row r="48" spans="1:20" x14ac:dyDescent="0.4">
      <c r="A48" s="110"/>
      <c r="B48" s="110"/>
      <c r="C48" s="110"/>
      <c r="D48" s="110"/>
      <c r="E48" s="110"/>
      <c r="F48" s="110"/>
      <c r="G48" s="110"/>
      <c r="I48" s="110"/>
      <c r="J48" s="110"/>
      <c r="K48" s="110"/>
      <c r="L48" s="110"/>
      <c r="M48" s="110"/>
      <c r="N48" s="110"/>
      <c r="O48" s="110"/>
      <c r="P48" s="110"/>
      <c r="T48" s="110"/>
    </row>
    <row r="49" spans="1:20" x14ac:dyDescent="0.4">
      <c r="A49" s="110"/>
      <c r="B49" s="110"/>
      <c r="C49" s="110"/>
      <c r="D49" s="110"/>
      <c r="E49" s="110"/>
      <c r="F49" s="110"/>
      <c r="G49" s="110"/>
      <c r="I49" s="110"/>
      <c r="J49" s="110"/>
      <c r="K49" s="110"/>
      <c r="L49" s="110"/>
      <c r="M49" s="110"/>
      <c r="N49" s="110"/>
      <c r="O49" s="110"/>
      <c r="P49" s="110"/>
      <c r="T49" s="110"/>
    </row>
    <row r="50" spans="1:20" x14ac:dyDescent="0.4">
      <c r="A50" s="110"/>
      <c r="B50" s="110"/>
      <c r="C50" s="110"/>
      <c r="D50" s="110"/>
      <c r="E50" s="110"/>
      <c r="F50" s="110"/>
      <c r="G50" s="110"/>
      <c r="I50" s="110"/>
      <c r="J50" s="110"/>
      <c r="K50" s="110"/>
      <c r="L50" s="110"/>
      <c r="M50" s="110"/>
      <c r="N50" s="110"/>
      <c r="O50" s="110"/>
      <c r="P50" s="110"/>
      <c r="T50" s="110"/>
    </row>
    <row r="51" spans="1:20" x14ac:dyDescent="0.4">
      <c r="A51" s="110"/>
      <c r="B51" s="110"/>
      <c r="C51" s="110"/>
      <c r="D51" s="110"/>
      <c r="E51" s="110"/>
      <c r="F51" s="110"/>
      <c r="G51" s="110"/>
      <c r="I51" s="110"/>
      <c r="J51" s="110"/>
      <c r="K51" s="110"/>
      <c r="L51" s="110"/>
      <c r="M51" s="110"/>
      <c r="N51" s="110"/>
      <c r="O51" s="110"/>
      <c r="P51" s="110"/>
      <c r="T51" s="110"/>
    </row>
    <row r="52" spans="1:20" x14ac:dyDescent="0.4">
      <c r="A52" s="110"/>
      <c r="B52" s="110"/>
      <c r="C52" s="110"/>
      <c r="D52" s="110"/>
      <c r="E52" s="110"/>
      <c r="F52" s="110"/>
      <c r="G52" s="110"/>
      <c r="I52" s="110"/>
      <c r="J52" s="110"/>
      <c r="K52" s="110"/>
      <c r="L52" s="110"/>
      <c r="M52" s="110"/>
      <c r="N52" s="110"/>
      <c r="O52" s="110"/>
      <c r="P52" s="110"/>
      <c r="T52" s="110"/>
    </row>
    <row r="53" spans="1:20" x14ac:dyDescent="0.4">
      <c r="A53" s="110"/>
      <c r="B53" s="110"/>
      <c r="C53" s="110"/>
      <c r="D53" s="110"/>
      <c r="E53" s="110"/>
      <c r="F53" s="110"/>
      <c r="G53" s="110"/>
      <c r="I53" s="110"/>
      <c r="J53" s="110"/>
      <c r="K53" s="110"/>
      <c r="L53" s="110"/>
      <c r="M53" s="110"/>
      <c r="N53" s="110"/>
      <c r="O53" s="110"/>
      <c r="P53" s="110"/>
      <c r="T53" s="110"/>
    </row>
    <row r="54" spans="1:20" x14ac:dyDescent="0.4">
      <c r="A54" s="110"/>
      <c r="B54" s="110"/>
      <c r="C54" s="110"/>
      <c r="D54" s="110"/>
      <c r="E54" s="110"/>
      <c r="F54" s="110"/>
      <c r="G54" s="110"/>
      <c r="I54" s="110"/>
      <c r="J54" s="110"/>
      <c r="K54" s="110"/>
      <c r="L54" s="110"/>
      <c r="M54" s="110"/>
      <c r="N54" s="110"/>
      <c r="O54" s="110"/>
      <c r="P54" s="110"/>
      <c r="T54" s="110"/>
    </row>
    <row r="55" spans="1:20" x14ac:dyDescent="0.4">
      <c r="A55" s="110"/>
      <c r="B55" s="110"/>
      <c r="C55" s="110"/>
      <c r="D55" s="110"/>
      <c r="E55" s="110"/>
      <c r="F55" s="110"/>
      <c r="G55" s="110"/>
      <c r="I55" s="110"/>
      <c r="J55" s="110"/>
      <c r="K55" s="110"/>
      <c r="L55" s="110"/>
      <c r="M55" s="110"/>
      <c r="N55" s="110"/>
      <c r="O55" s="110"/>
      <c r="P55" s="110"/>
      <c r="T55" s="110"/>
    </row>
    <row r="56" spans="1:20" x14ac:dyDescent="0.4">
      <c r="A56" s="110"/>
      <c r="B56" s="110"/>
      <c r="C56" s="110"/>
      <c r="D56" s="110"/>
      <c r="E56" s="110"/>
      <c r="F56" s="110"/>
      <c r="G56" s="110"/>
      <c r="I56" s="110"/>
      <c r="J56" s="110"/>
      <c r="K56" s="110"/>
      <c r="L56" s="110"/>
      <c r="M56" s="110"/>
      <c r="N56" s="110"/>
      <c r="O56" s="110"/>
      <c r="P56" s="110"/>
      <c r="T56" s="110"/>
    </row>
    <row r="57" spans="1:20" x14ac:dyDescent="0.4">
      <c r="A57" s="110"/>
      <c r="B57" s="110"/>
      <c r="C57" s="110"/>
      <c r="D57" s="110"/>
      <c r="E57" s="110"/>
      <c r="F57" s="110"/>
      <c r="G57" s="110"/>
      <c r="I57" s="110"/>
      <c r="J57" s="110"/>
      <c r="K57" s="110"/>
      <c r="L57" s="110"/>
      <c r="M57" s="110"/>
      <c r="N57" s="110"/>
      <c r="O57" s="110"/>
      <c r="P57" s="110"/>
      <c r="T57" s="110"/>
    </row>
    <row r="58" spans="1:20" x14ac:dyDescent="0.4">
      <c r="A58" s="110"/>
      <c r="B58" s="110"/>
      <c r="C58" s="110"/>
      <c r="D58" s="110"/>
      <c r="E58" s="110"/>
      <c r="F58" s="110"/>
      <c r="G58" s="110"/>
      <c r="I58" s="110"/>
      <c r="J58" s="110"/>
      <c r="K58" s="110"/>
      <c r="L58" s="110"/>
      <c r="M58" s="110"/>
      <c r="N58" s="110"/>
      <c r="O58" s="110"/>
      <c r="P58" s="110"/>
      <c r="T58" s="110"/>
    </row>
    <row r="59" spans="1:20" x14ac:dyDescent="0.4">
      <c r="A59" s="110"/>
      <c r="B59" s="110"/>
      <c r="C59" s="110"/>
      <c r="D59" s="110"/>
      <c r="E59" s="110"/>
      <c r="F59" s="110"/>
      <c r="G59" s="110"/>
      <c r="I59" s="110"/>
      <c r="J59" s="110"/>
      <c r="K59" s="110"/>
      <c r="L59" s="110"/>
      <c r="M59" s="110"/>
      <c r="N59" s="110"/>
      <c r="O59" s="110"/>
      <c r="P59" s="110"/>
      <c r="T59" s="110"/>
    </row>
    <row r="60" spans="1:20" x14ac:dyDescent="0.4">
      <c r="A60" s="110"/>
      <c r="B60" s="110"/>
      <c r="C60" s="110"/>
      <c r="D60" s="110"/>
      <c r="E60" s="110"/>
      <c r="F60" s="110"/>
      <c r="G60" s="110"/>
      <c r="I60" s="110"/>
      <c r="J60" s="110"/>
      <c r="K60" s="110"/>
      <c r="L60" s="110"/>
      <c r="M60" s="110"/>
      <c r="N60" s="110"/>
      <c r="O60" s="110"/>
      <c r="P60" s="110"/>
      <c r="T60" s="110"/>
    </row>
    <row r="61" spans="1:20" x14ac:dyDescent="0.4">
      <c r="A61" s="110"/>
      <c r="B61" s="110"/>
      <c r="C61" s="110"/>
      <c r="D61" s="110"/>
      <c r="E61" s="110"/>
      <c r="F61" s="110"/>
      <c r="G61" s="110"/>
      <c r="I61" s="110"/>
      <c r="J61" s="110"/>
      <c r="K61" s="110"/>
      <c r="L61" s="110"/>
      <c r="M61" s="110"/>
      <c r="N61" s="110"/>
      <c r="O61" s="110"/>
      <c r="P61" s="110"/>
      <c r="T61" s="110"/>
    </row>
    <row r="62" spans="1:20" x14ac:dyDescent="0.4">
      <c r="A62" s="110"/>
      <c r="B62" s="110"/>
      <c r="C62" s="110"/>
      <c r="D62" s="110"/>
      <c r="E62" s="110"/>
      <c r="F62" s="110"/>
      <c r="G62" s="110"/>
      <c r="I62" s="110"/>
      <c r="J62" s="110"/>
      <c r="K62" s="110"/>
      <c r="L62" s="110"/>
      <c r="M62" s="110"/>
      <c r="N62" s="110"/>
      <c r="O62" s="110"/>
      <c r="P62" s="110"/>
      <c r="T62" s="110"/>
    </row>
    <row r="63" spans="1:20" x14ac:dyDescent="0.4">
      <c r="A63" s="110"/>
      <c r="B63" s="110"/>
      <c r="C63" s="110"/>
      <c r="D63" s="110"/>
      <c r="E63" s="110"/>
      <c r="F63" s="110"/>
      <c r="G63" s="110"/>
      <c r="I63" s="110"/>
      <c r="J63" s="110"/>
      <c r="K63" s="110"/>
      <c r="L63" s="110"/>
      <c r="M63" s="110"/>
      <c r="N63" s="110"/>
      <c r="O63" s="110"/>
      <c r="P63" s="110"/>
      <c r="T63" s="110"/>
    </row>
    <row r="64" spans="1:20" x14ac:dyDescent="0.4">
      <c r="A64" s="110"/>
      <c r="B64" s="110"/>
      <c r="C64" s="110"/>
      <c r="D64" s="110"/>
      <c r="E64" s="110"/>
      <c r="F64" s="110"/>
      <c r="G64" s="110"/>
      <c r="I64" s="110"/>
      <c r="J64" s="110"/>
      <c r="K64" s="110"/>
      <c r="L64" s="110"/>
      <c r="M64" s="110"/>
      <c r="N64" s="110"/>
      <c r="O64" s="110"/>
      <c r="P64" s="110"/>
      <c r="T64" s="110"/>
    </row>
    <row r="65" spans="1:20" x14ac:dyDescent="0.4">
      <c r="A65" s="110"/>
      <c r="B65" s="110"/>
      <c r="C65" s="110"/>
      <c r="D65" s="110"/>
      <c r="E65" s="110"/>
      <c r="F65" s="110"/>
      <c r="G65" s="110"/>
      <c r="I65" s="110"/>
      <c r="J65" s="110"/>
      <c r="K65" s="110"/>
      <c r="L65" s="110"/>
      <c r="M65" s="110"/>
      <c r="N65" s="110"/>
      <c r="O65" s="110"/>
      <c r="P65" s="110"/>
      <c r="T65" s="110"/>
    </row>
    <row r="66" spans="1:20" x14ac:dyDescent="0.4">
      <c r="A66" s="110"/>
      <c r="B66" s="110"/>
      <c r="C66" s="110"/>
      <c r="D66" s="110"/>
      <c r="E66" s="110"/>
      <c r="F66" s="110"/>
      <c r="G66" s="110"/>
      <c r="I66" s="110"/>
      <c r="J66" s="110"/>
      <c r="K66" s="110"/>
      <c r="L66" s="110"/>
      <c r="M66" s="110"/>
      <c r="N66" s="110"/>
      <c r="O66" s="110"/>
      <c r="P66" s="110"/>
      <c r="T66" s="110"/>
    </row>
    <row r="67" spans="1:20" x14ac:dyDescent="0.4">
      <c r="A67" s="110"/>
      <c r="B67" s="110"/>
      <c r="C67" s="110"/>
      <c r="D67" s="110"/>
      <c r="E67" s="110"/>
      <c r="F67" s="110"/>
      <c r="G67" s="110"/>
      <c r="I67" s="110"/>
      <c r="J67" s="110"/>
      <c r="K67" s="110"/>
      <c r="L67" s="110"/>
      <c r="M67" s="110"/>
      <c r="N67" s="110"/>
      <c r="O67" s="110"/>
      <c r="P67" s="110"/>
      <c r="T67" s="110"/>
    </row>
    <row r="68" spans="1:20" x14ac:dyDescent="0.4">
      <c r="A68" s="110"/>
      <c r="B68" s="110"/>
      <c r="C68" s="110"/>
      <c r="D68" s="110"/>
      <c r="E68" s="110"/>
      <c r="F68" s="110"/>
      <c r="G68" s="110"/>
      <c r="I68" s="110"/>
      <c r="J68" s="110"/>
      <c r="K68" s="110"/>
      <c r="L68" s="110"/>
      <c r="M68" s="110"/>
      <c r="N68" s="110"/>
      <c r="O68" s="110"/>
      <c r="P68" s="110"/>
      <c r="T68" s="110"/>
    </row>
    <row r="69" spans="1:20" x14ac:dyDescent="0.4">
      <c r="A69" s="110"/>
      <c r="B69" s="110"/>
      <c r="C69" s="110"/>
      <c r="D69" s="110"/>
      <c r="E69" s="110"/>
      <c r="F69" s="110"/>
      <c r="G69" s="110"/>
      <c r="I69" s="110"/>
      <c r="J69" s="110"/>
      <c r="K69" s="110"/>
      <c r="L69" s="110"/>
      <c r="M69" s="110"/>
      <c r="N69" s="110"/>
      <c r="O69" s="110"/>
      <c r="P69" s="110"/>
      <c r="T69" s="110"/>
    </row>
    <row r="70" spans="1:20" x14ac:dyDescent="0.4">
      <c r="A70" s="110"/>
      <c r="B70" s="110"/>
      <c r="C70" s="110"/>
      <c r="D70" s="110"/>
      <c r="E70" s="110"/>
      <c r="F70" s="110"/>
      <c r="G70" s="110"/>
      <c r="I70" s="110"/>
      <c r="J70" s="110"/>
      <c r="K70" s="110"/>
      <c r="L70" s="110"/>
      <c r="M70" s="110"/>
      <c r="N70" s="110"/>
      <c r="O70" s="110"/>
      <c r="P70" s="110"/>
      <c r="T70" s="110"/>
    </row>
    <row r="71" spans="1:20" x14ac:dyDescent="0.4">
      <c r="A71" s="110"/>
      <c r="B71" s="110"/>
      <c r="C71" s="110"/>
      <c r="D71" s="110"/>
      <c r="E71" s="110"/>
      <c r="F71" s="110"/>
      <c r="G71" s="110"/>
      <c r="I71" s="110"/>
      <c r="J71" s="110"/>
      <c r="K71" s="110"/>
      <c r="L71" s="110"/>
      <c r="M71" s="110"/>
      <c r="N71" s="110"/>
      <c r="O71" s="110"/>
      <c r="P71" s="110"/>
      <c r="T71" s="110"/>
    </row>
    <row r="72" spans="1:20" x14ac:dyDescent="0.4">
      <c r="A72" s="110"/>
      <c r="B72" s="110"/>
      <c r="C72" s="110"/>
      <c r="D72" s="110"/>
      <c r="E72" s="110"/>
      <c r="F72" s="110"/>
      <c r="G72" s="110"/>
      <c r="I72" s="110"/>
      <c r="J72" s="110"/>
      <c r="K72" s="110"/>
      <c r="L72" s="110"/>
      <c r="M72" s="110"/>
      <c r="N72" s="110"/>
      <c r="O72" s="110"/>
      <c r="P72" s="110"/>
      <c r="T72" s="110"/>
    </row>
    <row r="73" spans="1:20" x14ac:dyDescent="0.4">
      <c r="A73" s="110"/>
      <c r="B73" s="110"/>
      <c r="C73" s="110"/>
      <c r="D73" s="110"/>
      <c r="E73" s="110"/>
      <c r="F73" s="110"/>
      <c r="G73" s="110"/>
      <c r="I73" s="110"/>
      <c r="J73" s="110"/>
      <c r="K73" s="110"/>
      <c r="L73" s="110"/>
      <c r="M73" s="110"/>
      <c r="N73" s="110"/>
      <c r="O73" s="110"/>
      <c r="P73" s="110"/>
      <c r="T73" s="110"/>
    </row>
    <row r="74" spans="1:20" x14ac:dyDescent="0.4">
      <c r="A74" s="110"/>
      <c r="B74" s="110"/>
      <c r="C74" s="110"/>
      <c r="D74" s="110"/>
      <c r="E74" s="110"/>
      <c r="F74" s="110"/>
      <c r="G74" s="110"/>
      <c r="I74" s="110"/>
      <c r="J74" s="110"/>
      <c r="K74" s="110"/>
      <c r="L74" s="110"/>
      <c r="M74" s="110"/>
      <c r="N74" s="110"/>
      <c r="O74" s="110"/>
      <c r="P74" s="110"/>
      <c r="T74" s="110"/>
    </row>
    <row r="75" spans="1:20" x14ac:dyDescent="0.4">
      <c r="A75" s="110"/>
      <c r="B75" s="110"/>
      <c r="C75" s="110"/>
      <c r="D75" s="110"/>
      <c r="E75" s="110"/>
      <c r="F75" s="110"/>
      <c r="G75" s="110"/>
      <c r="I75" s="110"/>
      <c r="J75" s="110"/>
      <c r="K75" s="110"/>
      <c r="L75" s="110"/>
      <c r="M75" s="110"/>
      <c r="N75" s="110"/>
      <c r="O75" s="110"/>
      <c r="P75" s="110"/>
      <c r="T75" s="110"/>
    </row>
    <row r="76" spans="1:20" x14ac:dyDescent="0.4">
      <c r="A76" s="110"/>
      <c r="B76" s="110"/>
      <c r="C76" s="110"/>
      <c r="D76" s="110"/>
      <c r="E76" s="110"/>
      <c r="F76" s="110"/>
      <c r="G76" s="110"/>
      <c r="I76" s="110"/>
      <c r="J76" s="110"/>
      <c r="K76" s="110"/>
      <c r="L76" s="110"/>
      <c r="M76" s="110"/>
      <c r="N76" s="110"/>
      <c r="O76" s="110"/>
      <c r="P76" s="110"/>
      <c r="T76" s="110"/>
    </row>
    <row r="77" spans="1:20" x14ac:dyDescent="0.4">
      <c r="A77" s="110"/>
      <c r="B77" s="110"/>
      <c r="C77" s="110"/>
      <c r="D77" s="110"/>
      <c r="E77" s="110"/>
      <c r="F77" s="110"/>
      <c r="G77" s="110"/>
      <c r="I77" s="110"/>
      <c r="J77" s="110"/>
      <c r="K77" s="110"/>
      <c r="L77" s="110"/>
      <c r="M77" s="110"/>
      <c r="N77" s="110"/>
      <c r="O77" s="110"/>
      <c r="P77" s="110"/>
      <c r="T77" s="110"/>
    </row>
    <row r="78" spans="1:20" x14ac:dyDescent="0.4">
      <c r="A78" s="110"/>
      <c r="B78" s="110"/>
      <c r="C78" s="110"/>
      <c r="D78" s="110"/>
      <c r="E78" s="110"/>
      <c r="F78" s="110"/>
      <c r="G78" s="110"/>
      <c r="I78" s="110"/>
      <c r="J78" s="110"/>
      <c r="K78" s="110"/>
      <c r="L78" s="110"/>
      <c r="M78" s="110"/>
      <c r="N78" s="110"/>
      <c r="O78" s="110"/>
      <c r="P78" s="110"/>
      <c r="T78" s="110"/>
    </row>
    <row r="79" spans="1:20" x14ac:dyDescent="0.4">
      <c r="A79" s="110"/>
      <c r="B79" s="110"/>
      <c r="C79" s="110"/>
      <c r="D79" s="110"/>
      <c r="E79" s="110"/>
      <c r="F79" s="110"/>
      <c r="G79" s="110"/>
      <c r="I79" s="110"/>
      <c r="J79" s="110"/>
      <c r="K79" s="110"/>
      <c r="L79" s="110"/>
      <c r="M79" s="110"/>
      <c r="N79" s="110"/>
      <c r="O79" s="110"/>
      <c r="P79" s="110"/>
      <c r="T79" s="110"/>
    </row>
    <row r="80" spans="1:20" x14ac:dyDescent="0.4">
      <c r="A80" s="110"/>
      <c r="B80" s="110"/>
      <c r="C80" s="110"/>
      <c r="D80" s="110"/>
      <c r="E80" s="110"/>
      <c r="F80" s="110"/>
      <c r="G80" s="110"/>
      <c r="I80" s="110"/>
      <c r="J80" s="110"/>
      <c r="K80" s="110"/>
      <c r="L80" s="110"/>
      <c r="M80" s="110"/>
      <c r="N80" s="110"/>
      <c r="O80" s="110"/>
      <c r="P80" s="110"/>
      <c r="T80" s="110"/>
    </row>
    <row r="81" spans="1:20" x14ac:dyDescent="0.4">
      <c r="A81" s="110"/>
      <c r="B81" s="110"/>
      <c r="C81" s="110"/>
      <c r="D81" s="110"/>
      <c r="E81" s="110"/>
      <c r="F81" s="110"/>
      <c r="G81" s="110"/>
      <c r="I81" s="110"/>
      <c r="J81" s="110"/>
      <c r="K81" s="110"/>
      <c r="L81" s="110"/>
      <c r="M81" s="110"/>
      <c r="N81" s="110"/>
      <c r="O81" s="110"/>
      <c r="P81" s="110"/>
      <c r="T81" s="110"/>
    </row>
    <row r="82" spans="1:20" x14ac:dyDescent="0.4">
      <c r="A82" s="110"/>
      <c r="B82" s="110"/>
      <c r="C82" s="110"/>
      <c r="D82" s="110"/>
      <c r="E82" s="110"/>
      <c r="F82" s="110"/>
      <c r="G82" s="110"/>
      <c r="I82" s="110"/>
      <c r="J82" s="110"/>
      <c r="K82" s="110"/>
      <c r="L82" s="110"/>
      <c r="M82" s="110"/>
      <c r="N82" s="110"/>
      <c r="O82" s="110"/>
      <c r="P82" s="110"/>
      <c r="T82" s="110"/>
    </row>
    <row r="83" spans="1:20" x14ac:dyDescent="0.4">
      <c r="A83" s="110"/>
      <c r="B83" s="110"/>
      <c r="C83" s="110"/>
      <c r="D83" s="110"/>
      <c r="E83" s="110"/>
      <c r="F83" s="110"/>
      <c r="G83" s="110"/>
      <c r="I83" s="110"/>
      <c r="J83" s="110"/>
      <c r="K83" s="110"/>
      <c r="L83" s="110"/>
      <c r="M83" s="110"/>
      <c r="N83" s="110"/>
      <c r="O83" s="110"/>
      <c r="P83" s="110"/>
      <c r="T83" s="110"/>
    </row>
    <row r="84" spans="1:20" x14ac:dyDescent="0.4">
      <c r="A84" s="110"/>
      <c r="B84" s="110"/>
      <c r="C84" s="110"/>
      <c r="D84" s="110"/>
      <c r="E84" s="110"/>
      <c r="F84" s="110"/>
      <c r="G84" s="110"/>
      <c r="I84" s="110"/>
      <c r="J84" s="110"/>
      <c r="K84" s="110"/>
      <c r="L84" s="110"/>
      <c r="M84" s="110"/>
      <c r="N84" s="110"/>
      <c r="O84" s="110"/>
      <c r="P84" s="110"/>
      <c r="T84" s="110"/>
    </row>
    <row r="85" spans="1:20" x14ac:dyDescent="0.4">
      <c r="A85" s="110"/>
      <c r="B85" s="110"/>
      <c r="C85" s="110"/>
      <c r="D85" s="110"/>
      <c r="E85" s="110"/>
      <c r="F85" s="110"/>
      <c r="G85" s="110"/>
      <c r="I85" s="110"/>
      <c r="J85" s="110"/>
      <c r="K85" s="110"/>
      <c r="L85" s="110"/>
      <c r="M85" s="110"/>
      <c r="N85" s="110"/>
      <c r="O85" s="110"/>
      <c r="P85" s="110"/>
      <c r="T85" s="110"/>
    </row>
    <row r="86" spans="1:20" x14ac:dyDescent="0.4">
      <c r="A86" s="110"/>
      <c r="B86" s="110"/>
      <c r="C86" s="110"/>
      <c r="D86" s="110"/>
      <c r="E86" s="110"/>
      <c r="F86" s="110"/>
      <c r="G86" s="110"/>
      <c r="I86" s="110"/>
      <c r="J86" s="110"/>
      <c r="K86" s="110"/>
      <c r="L86" s="110"/>
      <c r="M86" s="110"/>
      <c r="N86" s="110"/>
      <c r="O86" s="110"/>
      <c r="P86" s="110"/>
      <c r="T86" s="110"/>
    </row>
    <row r="87" spans="1:20" x14ac:dyDescent="0.4">
      <c r="A87" s="110"/>
      <c r="B87" s="110"/>
      <c r="C87" s="110"/>
      <c r="D87" s="110"/>
      <c r="E87" s="110"/>
      <c r="F87" s="110"/>
      <c r="G87" s="110"/>
      <c r="I87" s="110"/>
      <c r="J87" s="110"/>
      <c r="K87" s="110"/>
      <c r="L87" s="110"/>
      <c r="M87" s="110"/>
      <c r="N87" s="110"/>
      <c r="O87" s="110"/>
      <c r="P87" s="110"/>
      <c r="T87" s="110"/>
    </row>
    <row r="88" spans="1:20" x14ac:dyDescent="0.4">
      <c r="A88" s="110"/>
      <c r="B88" s="110"/>
      <c r="C88" s="110"/>
      <c r="D88" s="110"/>
      <c r="E88" s="110"/>
      <c r="F88" s="110"/>
      <c r="G88" s="110"/>
      <c r="I88" s="110"/>
      <c r="J88" s="110"/>
      <c r="K88" s="110"/>
      <c r="L88" s="110"/>
      <c r="M88" s="110"/>
      <c r="N88" s="110"/>
      <c r="O88" s="110"/>
      <c r="P88" s="110"/>
      <c r="T88" s="110"/>
    </row>
    <row r="89" spans="1:20" x14ac:dyDescent="0.4">
      <c r="A89" s="110"/>
      <c r="B89" s="110"/>
      <c r="C89" s="110"/>
      <c r="D89" s="110"/>
      <c r="E89" s="110"/>
      <c r="F89" s="110"/>
      <c r="G89" s="110"/>
      <c r="I89" s="110"/>
      <c r="J89" s="110"/>
      <c r="K89" s="110"/>
      <c r="L89" s="110"/>
      <c r="M89" s="110"/>
      <c r="N89" s="110"/>
      <c r="O89" s="110"/>
      <c r="P89" s="110"/>
      <c r="T89" s="110"/>
    </row>
    <row r="90" spans="1:20" x14ac:dyDescent="0.4">
      <c r="A90" s="110"/>
      <c r="B90" s="110"/>
      <c r="C90" s="110"/>
      <c r="D90" s="110"/>
      <c r="E90" s="110"/>
      <c r="F90" s="110"/>
      <c r="G90" s="110"/>
      <c r="I90" s="110"/>
      <c r="J90" s="110"/>
      <c r="K90" s="110"/>
      <c r="L90" s="110"/>
      <c r="M90" s="110"/>
      <c r="N90" s="110"/>
      <c r="O90" s="110"/>
      <c r="P90" s="110"/>
      <c r="T90" s="110"/>
    </row>
    <row r="91" spans="1:20" x14ac:dyDescent="0.4">
      <c r="A91" s="110"/>
      <c r="B91" s="110"/>
      <c r="C91" s="110"/>
      <c r="D91" s="110"/>
      <c r="E91" s="110"/>
      <c r="F91" s="110"/>
      <c r="G91" s="110"/>
      <c r="I91" s="110"/>
      <c r="J91" s="110"/>
      <c r="K91" s="110"/>
      <c r="L91" s="110"/>
      <c r="M91" s="110"/>
      <c r="N91" s="110"/>
      <c r="O91" s="110"/>
      <c r="P91" s="110"/>
      <c r="T91" s="110"/>
    </row>
    <row r="92" spans="1:20" x14ac:dyDescent="0.4">
      <c r="A92" s="110"/>
      <c r="B92" s="110"/>
      <c r="C92" s="110"/>
      <c r="D92" s="110"/>
      <c r="E92" s="110"/>
      <c r="F92" s="110"/>
      <c r="G92" s="110"/>
      <c r="I92" s="110"/>
      <c r="J92" s="110"/>
      <c r="K92" s="110"/>
      <c r="L92" s="110"/>
      <c r="M92" s="110"/>
      <c r="N92" s="110"/>
      <c r="O92" s="110"/>
      <c r="P92" s="110"/>
      <c r="T92" s="110"/>
    </row>
    <row r="93" spans="1:20" x14ac:dyDescent="0.4">
      <c r="A93" s="110"/>
      <c r="B93" s="110"/>
      <c r="C93" s="110"/>
      <c r="D93" s="110"/>
      <c r="E93" s="110"/>
      <c r="F93" s="110"/>
      <c r="G93" s="110"/>
      <c r="I93" s="110"/>
      <c r="J93" s="110"/>
      <c r="K93" s="110"/>
      <c r="L93" s="110"/>
      <c r="M93" s="110"/>
      <c r="N93" s="110"/>
      <c r="O93" s="110"/>
      <c r="P93" s="110"/>
      <c r="T93" s="110"/>
    </row>
    <row r="94" spans="1:20" x14ac:dyDescent="0.4">
      <c r="A94" s="110"/>
      <c r="B94" s="110"/>
      <c r="C94" s="110"/>
      <c r="D94" s="110"/>
      <c r="E94" s="110"/>
      <c r="F94" s="110"/>
      <c r="G94" s="110"/>
      <c r="I94" s="110"/>
      <c r="J94" s="110"/>
      <c r="K94" s="110"/>
      <c r="L94" s="110"/>
      <c r="M94" s="110"/>
      <c r="N94" s="110"/>
      <c r="O94" s="110"/>
      <c r="P94" s="110"/>
      <c r="T94" s="110"/>
    </row>
    <row r="95" spans="1:20" x14ac:dyDescent="0.4">
      <c r="A95" s="110"/>
      <c r="B95" s="110"/>
      <c r="C95" s="110"/>
      <c r="D95" s="110"/>
      <c r="E95" s="110"/>
      <c r="F95" s="110"/>
      <c r="G95" s="110"/>
      <c r="I95" s="110"/>
      <c r="J95" s="110"/>
      <c r="K95" s="110"/>
      <c r="L95" s="110"/>
      <c r="M95" s="110"/>
      <c r="N95" s="110"/>
      <c r="O95" s="110"/>
      <c r="P95" s="110"/>
      <c r="T95" s="110"/>
    </row>
    <row r="96" spans="1:20" x14ac:dyDescent="0.4">
      <c r="A96" s="110"/>
      <c r="B96" s="110"/>
      <c r="C96" s="110"/>
      <c r="D96" s="110"/>
      <c r="E96" s="110"/>
      <c r="F96" s="110"/>
      <c r="G96" s="110"/>
      <c r="I96" s="110"/>
      <c r="J96" s="110"/>
      <c r="K96" s="110"/>
      <c r="L96" s="110"/>
      <c r="M96" s="110"/>
      <c r="N96" s="110"/>
      <c r="O96" s="110"/>
      <c r="P96" s="110"/>
      <c r="T96" s="110"/>
    </row>
    <row r="97" spans="1:20" x14ac:dyDescent="0.4">
      <c r="A97" s="110"/>
      <c r="B97" s="110"/>
      <c r="C97" s="110"/>
      <c r="D97" s="110"/>
      <c r="E97" s="110"/>
      <c r="F97" s="110"/>
      <c r="G97" s="110"/>
      <c r="I97" s="110"/>
      <c r="J97" s="110"/>
      <c r="K97" s="110"/>
      <c r="L97" s="110"/>
      <c r="M97" s="110"/>
      <c r="N97" s="110"/>
      <c r="O97" s="110"/>
      <c r="P97" s="110"/>
      <c r="T97" s="110"/>
    </row>
    <row r="98" spans="1:20" x14ac:dyDescent="0.4">
      <c r="A98" s="110"/>
      <c r="B98" s="110"/>
      <c r="C98" s="110"/>
      <c r="D98" s="110"/>
      <c r="E98" s="110"/>
      <c r="F98" s="110"/>
      <c r="G98" s="110"/>
      <c r="I98" s="110"/>
      <c r="J98" s="110"/>
      <c r="K98" s="110"/>
      <c r="L98" s="110"/>
      <c r="M98" s="110"/>
      <c r="N98" s="110"/>
      <c r="O98" s="110"/>
      <c r="P98" s="110"/>
      <c r="T98" s="110"/>
    </row>
    <row r="99" spans="1:20" x14ac:dyDescent="0.4">
      <c r="A99" s="110"/>
      <c r="B99" s="110"/>
      <c r="C99" s="110"/>
      <c r="D99" s="110"/>
      <c r="E99" s="110"/>
      <c r="F99" s="110"/>
      <c r="G99" s="110"/>
      <c r="I99" s="110"/>
      <c r="J99" s="110"/>
      <c r="K99" s="110"/>
      <c r="L99" s="110"/>
      <c r="M99" s="110"/>
      <c r="N99" s="110"/>
      <c r="O99" s="110"/>
      <c r="P99" s="110"/>
      <c r="T99" s="110"/>
    </row>
    <row r="100" spans="1:20" x14ac:dyDescent="0.4">
      <c r="A100" s="110"/>
      <c r="B100" s="110"/>
      <c r="C100" s="110"/>
      <c r="D100" s="110"/>
      <c r="E100" s="110"/>
      <c r="F100" s="110"/>
      <c r="G100" s="110"/>
      <c r="I100" s="110"/>
      <c r="J100" s="110"/>
      <c r="K100" s="110"/>
      <c r="L100" s="110"/>
      <c r="M100" s="110"/>
      <c r="N100" s="110"/>
      <c r="O100" s="110"/>
      <c r="P100" s="110"/>
      <c r="T100" s="110"/>
    </row>
    <row r="101" spans="1:20" x14ac:dyDescent="0.4">
      <c r="A101" s="110"/>
      <c r="B101" s="110"/>
      <c r="C101" s="110"/>
      <c r="D101" s="110"/>
      <c r="E101" s="110"/>
      <c r="F101" s="110"/>
      <c r="G101" s="110"/>
      <c r="I101" s="110"/>
      <c r="J101" s="110"/>
      <c r="K101" s="110"/>
      <c r="L101" s="110"/>
      <c r="M101" s="110"/>
      <c r="N101" s="110"/>
      <c r="O101" s="110"/>
      <c r="P101" s="110"/>
      <c r="T101" s="110"/>
    </row>
    <row r="102" spans="1:20" x14ac:dyDescent="0.4">
      <c r="A102" s="110"/>
      <c r="B102" s="110"/>
      <c r="C102" s="110"/>
      <c r="D102" s="110"/>
      <c r="E102" s="110"/>
      <c r="F102" s="110"/>
      <c r="G102" s="110"/>
      <c r="I102" s="110"/>
      <c r="J102" s="110"/>
      <c r="K102" s="110"/>
      <c r="L102" s="110"/>
      <c r="M102" s="110"/>
      <c r="N102" s="110"/>
      <c r="O102" s="110"/>
      <c r="P102" s="110"/>
      <c r="T102" s="110"/>
    </row>
    <row r="103" spans="1:20" x14ac:dyDescent="0.4">
      <c r="A103" s="110"/>
      <c r="B103" s="110"/>
      <c r="C103" s="110"/>
      <c r="D103" s="110"/>
      <c r="E103" s="110"/>
      <c r="F103" s="110"/>
      <c r="G103" s="110"/>
      <c r="I103" s="110"/>
      <c r="J103" s="110"/>
      <c r="K103" s="110"/>
      <c r="L103" s="110"/>
      <c r="M103" s="110"/>
      <c r="N103" s="110"/>
      <c r="O103" s="110"/>
      <c r="P103" s="110"/>
      <c r="T103" s="110"/>
    </row>
  </sheetData>
  <mergeCells count="105">
    <mergeCell ref="J8:J9"/>
    <mergeCell ref="K8:K9"/>
    <mergeCell ref="U12:U13"/>
    <mergeCell ref="T8:T9"/>
    <mergeCell ref="U8:U9"/>
    <mergeCell ref="V8:V9"/>
    <mergeCell ref="O8:O9"/>
    <mergeCell ref="O12:O13"/>
    <mergeCell ref="W8:W9"/>
    <mergeCell ref="Q8:Q9"/>
    <mergeCell ref="R8:R9"/>
    <mergeCell ref="X10:X11"/>
    <mergeCell ref="Y10:Y11"/>
    <mergeCell ref="P10:P11"/>
    <mergeCell ref="T10:T11"/>
    <mergeCell ref="U10:U11"/>
    <mergeCell ref="V10:V11"/>
    <mergeCell ref="X12:X13"/>
    <mergeCell ref="Y12:Y13"/>
    <mergeCell ref="V12:V13"/>
    <mergeCell ref="W12:W13"/>
    <mergeCell ref="W10:W11"/>
    <mergeCell ref="P12:P13"/>
    <mergeCell ref="T12:T13"/>
    <mergeCell ref="S12:S13"/>
    <mergeCell ref="R12:R13"/>
    <mergeCell ref="Q12:Q13"/>
    <mergeCell ref="A12:A13"/>
    <mergeCell ref="B12:B13"/>
    <mergeCell ref="C12:C13"/>
    <mergeCell ref="D12:D13"/>
    <mergeCell ref="E12:E13"/>
    <mergeCell ref="F12:F13"/>
    <mergeCell ref="G12:G13"/>
    <mergeCell ref="L10:L11"/>
    <mergeCell ref="O10:O11"/>
    <mergeCell ref="J12:J13"/>
    <mergeCell ref="L12:L13"/>
    <mergeCell ref="N12:N13"/>
    <mergeCell ref="A10:A11"/>
    <mergeCell ref="B10:B11"/>
    <mergeCell ref="C10:C11"/>
    <mergeCell ref="D10:D11"/>
    <mergeCell ref="E10:E11"/>
    <mergeCell ref="F10:F11"/>
    <mergeCell ref="G10:G11"/>
    <mergeCell ref="K10:K11"/>
    <mergeCell ref="F6:F7"/>
    <mergeCell ref="G6:G7"/>
    <mergeCell ref="J6:J7"/>
    <mergeCell ref="L6:L7"/>
    <mergeCell ref="N6:N7"/>
    <mergeCell ref="Y6:Y7"/>
    <mergeCell ref="A8:A9"/>
    <mergeCell ref="B8:B9"/>
    <mergeCell ref="C8:C9"/>
    <mergeCell ref="D8:D9"/>
    <mergeCell ref="E8:E9"/>
    <mergeCell ref="F8:F9"/>
    <mergeCell ref="G8:G9"/>
    <mergeCell ref="L8:L9"/>
    <mergeCell ref="N8:N9"/>
    <mergeCell ref="P6:P7"/>
    <mergeCell ref="T6:T7"/>
    <mergeCell ref="U6:U7"/>
    <mergeCell ref="V6:V7"/>
    <mergeCell ref="W6:W7"/>
    <mergeCell ref="X6:X7"/>
    <mergeCell ref="X8:X9"/>
    <mergeCell ref="Y8:Y9"/>
    <mergeCell ref="P8:P9"/>
    <mergeCell ref="Y3:Y5"/>
    <mergeCell ref="A6:A7"/>
    <mergeCell ref="B6:B7"/>
    <mergeCell ref="C6:C7"/>
    <mergeCell ref="D6:D7"/>
    <mergeCell ref="E6:E7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O6:O7"/>
    <mergeCell ref="U3:U5"/>
    <mergeCell ref="V3:V5"/>
    <mergeCell ref="W3:W5"/>
    <mergeCell ref="X3:X5"/>
    <mergeCell ref="R3:R5"/>
    <mergeCell ref="S3:S5"/>
    <mergeCell ref="Q6:Q7"/>
    <mergeCell ref="A1:L1"/>
    <mergeCell ref="A2:B2"/>
    <mergeCell ref="A3:A5"/>
    <mergeCell ref="B3:B5"/>
    <mergeCell ref="C3:C5"/>
    <mergeCell ref="D3:D5"/>
    <mergeCell ref="E3:E5"/>
    <mergeCell ref="F3:F5"/>
    <mergeCell ref="G3:G5"/>
    <mergeCell ref="H3:H5"/>
  </mergeCells>
  <pageMargins left="0.70866141732283505" right="0.70866141732283505" top="0.74803149606299202" bottom="0.74803149606299202" header="0.31496062992126" footer="0.31496062992126"/>
  <pageSetup paperSize="9" scale="11" fitToHeight="0" orientation="landscape" r:id="rId1"/>
  <headerFooter>
    <oddFooter>&amp;R&amp;"Arial,Bold"&amp;20Page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'Z:\MID YEAR 2017 2018\SDBIP &amp; OP 17 18 AMENDED final final 13 7 2017\[OP 2017 2018 MASTER FINAL 26 6 17.xlsx]kpa''s'!#REF!</xm:f>
          </x14:formula1>
          <xm:sqref>D21</xm:sqref>
        </x14:dataValidation>
        <x14:dataValidation type="list" allowBlank="1" showInputMessage="1" showErrorMessage="1">
          <x14:formula1>
            <xm:f>'https://msunduzigovza-my.sharepoint.com/personal/vishals_msunduzi_gov_za/Documents/Documents/Main Documents/2023/[Copy of 2018 2019 FINAL FOR MAYOR MID YEAR Update.xlsx]cds strategies 16 17'!#REF!</xm:f>
          </x14:formula1>
          <xm:sqref>C21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18.xlsx]kpa''s'!#REF!</xm:f>
          </x14:formula1>
          <xm:sqref>D19:D20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18.xlsx]cds strategies 17 18'!#REF!</xm:f>
          </x14:formula1>
          <xm:sqref>C19:C20</xm:sqref>
        </x14:dataValidation>
        <x14:dataValidation type="list" allowBlank="1" showInputMessage="1" showErrorMessage="1">
          <x14:formula1>
            <xm:f>'C:\Documents and Settings\MadeleineJ\Local Settings\Temporary Internet Files\Content.Outlook\D29IB1HD\[A1 Schedule - Ver 2.3.  - 02 December 2010 - 25 April 2011.xlsx]cds strategies 16 17'!#REF!</xm:f>
          </x14:formula1>
          <xm:sqref>C10</xm:sqref>
        </x14:dataValidation>
        <x14:dataValidation type="list" allowBlank="1" showInputMessage="1" showErrorMessage="1">
          <x14:formula1>
            <xm:f>'C:\INDRASEN\RESEARCH MONITORING &amp; EVALUATION 01 09 2010\SDBIP 2014 2015\SDBIP &amp; OP 14 15 REVIEW DEC 2014\SDBIP 14 15 1 26 2015\[SDBIP 2014_2015 TEMPLATE. monthly 28 01 2015.xlsx]cds strategies 16 17'!#REF!</xm:f>
          </x14:formula1>
          <xm:sqref>C6 C12 C18</xm:sqref>
        </x14:dataValidation>
        <x14:dataValidation type="list" allowBlank="1" showInputMessage="1" showErrorMessage="1">
          <x14:formula1>
            <xm:f>'C:\Documents and Settings\MadeleineJ\Local Settings\Temporary Internet Files\Content.Outlook\D29IB1HD\[A1 Schedule - Ver 2.3.  - 02 December 2010 - 25 April 2011.xlsx]kpa''s'!#REF!</xm:f>
          </x14:formula1>
          <xm:sqref>D6 D10 D12 D18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18.xlsx]cds strategies 17 18'!#REF!</xm:f>
          </x14:formula1>
          <xm:sqref>C14:C17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18.xlsx]kpa''s'!#REF!</xm:f>
          </x14:formula1>
          <xm:sqref>D14:D17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9"/>
  <sheetViews>
    <sheetView view="pageBreakPreview" zoomScale="20" zoomScaleNormal="30" zoomScaleSheetLayoutView="20" workbookViewId="0">
      <selection activeCell="R80" sqref="R80"/>
    </sheetView>
  </sheetViews>
  <sheetFormatPr defaultColWidth="9.109375" defaultRowHeight="25.8" x14ac:dyDescent="0.5"/>
  <cols>
    <col min="1" max="1" width="13.88671875" style="3" customWidth="1"/>
    <col min="2" max="2" width="13.109375" style="3" customWidth="1"/>
    <col min="3" max="3" width="22" style="3" customWidth="1"/>
    <col min="4" max="4" width="17.5546875" style="3" customWidth="1"/>
    <col min="5" max="7" width="31.44140625" style="3" customWidth="1"/>
    <col min="8" max="8" width="40.109375" style="3" customWidth="1"/>
    <col min="9" max="9" width="36.109375" style="3" customWidth="1"/>
    <col min="10" max="10" width="19.44140625" style="3" customWidth="1"/>
    <col min="11" max="11" width="41.5546875" style="11" customWidth="1"/>
    <col min="12" max="13" width="50.77734375" style="3" customWidth="1"/>
    <col min="14" max="14" width="51.21875" style="3" customWidth="1"/>
    <col min="15" max="15" width="47.6640625" style="3" customWidth="1"/>
    <col min="16" max="16" width="51" style="3" customWidth="1"/>
    <col min="17" max="17" width="41.109375" style="3" customWidth="1"/>
    <col min="18" max="18" width="32.109375" style="3" customWidth="1"/>
    <col min="19" max="19" width="58.44140625" style="3" hidden="1" customWidth="1"/>
    <col min="20" max="20" width="58.77734375" style="3" hidden="1" customWidth="1"/>
    <col min="21" max="21" width="54.77734375" style="3" customWidth="1"/>
    <col min="22" max="22" width="59.33203125" style="3" hidden="1" customWidth="1"/>
    <col min="23" max="23" width="58.77734375" style="3" hidden="1" customWidth="1"/>
    <col min="24" max="24" width="55" style="3" customWidth="1"/>
    <col min="25" max="25" width="52.44140625" style="3" hidden="1" customWidth="1"/>
    <col min="26" max="26" width="50.77734375" style="3" hidden="1" customWidth="1"/>
    <col min="27" max="27" width="47.44140625" style="3" customWidth="1"/>
    <col min="28" max="28" width="52.109375" style="3" hidden="1" customWidth="1"/>
    <col min="29" max="29" width="50.44140625" style="3" hidden="1" customWidth="1"/>
    <col min="30" max="30" width="50.5546875" style="3" customWidth="1"/>
    <col min="31" max="31" width="34.5546875" style="3" customWidth="1"/>
    <col min="32" max="32" width="10.6640625" style="3" customWidth="1"/>
    <col min="33" max="16384" width="9.109375" style="3"/>
  </cols>
  <sheetData>
    <row r="1" spans="1:80" ht="33" x14ac:dyDescent="0.6">
      <c r="A1" s="283" t="s">
        <v>1347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80" ht="33" x14ac:dyDescent="0.6">
      <c r="A2" s="283" t="s">
        <v>1589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80" ht="33" x14ac:dyDescent="0.6">
      <c r="A3" s="283" t="s">
        <v>1590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80" ht="33" x14ac:dyDescent="0.6">
      <c r="A4" s="283"/>
      <c r="B4" s="283"/>
      <c r="C4" s="4"/>
      <c r="D4" s="2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80" s="127" customFormat="1" ht="52.95" customHeight="1" x14ac:dyDescent="0.3">
      <c r="A5" s="284" t="s">
        <v>2</v>
      </c>
      <c r="B5" s="284" t="s">
        <v>3</v>
      </c>
      <c r="C5" s="284" t="s">
        <v>4</v>
      </c>
      <c r="D5" s="284" t="s">
        <v>5</v>
      </c>
      <c r="E5" s="284" t="s">
        <v>140</v>
      </c>
      <c r="F5" s="284" t="s">
        <v>338</v>
      </c>
      <c r="G5" s="284" t="s">
        <v>339</v>
      </c>
      <c r="H5" s="288" t="s">
        <v>9</v>
      </c>
      <c r="I5" s="284" t="s">
        <v>10</v>
      </c>
      <c r="J5" s="284" t="s">
        <v>11</v>
      </c>
      <c r="K5" s="284" t="s">
        <v>12</v>
      </c>
      <c r="L5" s="284" t="s">
        <v>13</v>
      </c>
      <c r="M5" s="347" t="s">
        <v>14</v>
      </c>
      <c r="N5" s="284" t="s">
        <v>15</v>
      </c>
      <c r="O5" s="284" t="s">
        <v>16</v>
      </c>
      <c r="P5" s="319" t="s">
        <v>17</v>
      </c>
      <c r="Q5" s="319" t="s">
        <v>19</v>
      </c>
      <c r="R5" s="319" t="s">
        <v>18</v>
      </c>
      <c r="S5" s="332" t="s">
        <v>20</v>
      </c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80" s="127" customFormat="1" ht="51.6" customHeight="1" x14ac:dyDescent="0.3">
      <c r="A6" s="284"/>
      <c r="B6" s="284"/>
      <c r="C6" s="284"/>
      <c r="D6" s="284"/>
      <c r="E6" s="284"/>
      <c r="F6" s="284"/>
      <c r="G6" s="284"/>
      <c r="H6" s="289"/>
      <c r="I6" s="284"/>
      <c r="J6" s="284"/>
      <c r="K6" s="284"/>
      <c r="L6" s="284"/>
      <c r="M6" s="348"/>
      <c r="N6" s="284"/>
      <c r="O6" s="284"/>
      <c r="P6" s="320"/>
      <c r="Q6" s="320"/>
      <c r="R6" s="320"/>
      <c r="S6" s="332" t="s">
        <v>21</v>
      </c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</row>
    <row r="7" spans="1:80" s="127" customFormat="1" ht="162.75" customHeight="1" x14ac:dyDescent="0.3">
      <c r="A7" s="326"/>
      <c r="B7" s="326"/>
      <c r="C7" s="326"/>
      <c r="D7" s="326"/>
      <c r="E7" s="326"/>
      <c r="F7" s="326"/>
      <c r="G7" s="326"/>
      <c r="H7" s="290"/>
      <c r="I7" s="326"/>
      <c r="J7" s="326"/>
      <c r="K7" s="326"/>
      <c r="L7" s="326"/>
      <c r="M7" s="349"/>
      <c r="N7" s="326"/>
      <c r="O7" s="326"/>
      <c r="P7" s="321"/>
      <c r="Q7" s="321"/>
      <c r="R7" s="321"/>
      <c r="S7" s="19" t="s">
        <v>22</v>
      </c>
      <c r="T7" s="19" t="s">
        <v>23</v>
      </c>
      <c r="U7" s="18" t="s">
        <v>24</v>
      </c>
      <c r="V7" s="19" t="s">
        <v>25</v>
      </c>
      <c r="W7" s="19" t="s">
        <v>26</v>
      </c>
      <c r="X7" s="20" t="s">
        <v>27</v>
      </c>
      <c r="Y7" s="19" t="s">
        <v>28</v>
      </c>
      <c r="Z7" s="19" t="s">
        <v>29</v>
      </c>
      <c r="AA7" s="20" t="s">
        <v>30</v>
      </c>
      <c r="AB7" s="19" t="s">
        <v>31</v>
      </c>
      <c r="AC7" s="19" t="s">
        <v>32</v>
      </c>
      <c r="AD7" s="20" t="s">
        <v>33</v>
      </c>
      <c r="AE7" s="9" t="s">
        <v>34</v>
      </c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</row>
    <row r="8" spans="1:80" ht="319.95" customHeight="1" x14ac:dyDescent="0.5">
      <c r="A8" s="410" t="s">
        <v>35</v>
      </c>
      <c r="B8" s="421" t="s">
        <v>111</v>
      </c>
      <c r="C8" s="421" t="s">
        <v>37</v>
      </c>
      <c r="D8" s="410" t="s">
        <v>1591</v>
      </c>
      <c r="E8" s="410" t="s">
        <v>39</v>
      </c>
      <c r="F8" s="358" t="s">
        <v>836</v>
      </c>
      <c r="G8" s="358" t="s">
        <v>1463</v>
      </c>
      <c r="H8" s="410" t="s">
        <v>1592</v>
      </c>
      <c r="I8" s="410" t="s">
        <v>1593</v>
      </c>
      <c r="J8" s="410" t="s">
        <v>1510</v>
      </c>
      <c r="K8" s="410" t="s">
        <v>1594</v>
      </c>
      <c r="L8" s="410" t="s">
        <v>1550</v>
      </c>
      <c r="M8" s="410" t="s">
        <v>1550</v>
      </c>
      <c r="N8" s="410" t="s">
        <v>1595</v>
      </c>
      <c r="O8" s="410" t="s">
        <v>1596</v>
      </c>
      <c r="P8" s="338" t="s">
        <v>1597</v>
      </c>
      <c r="Q8" s="353" t="s">
        <v>1557</v>
      </c>
      <c r="R8" s="338" t="s">
        <v>1503</v>
      </c>
      <c r="S8" s="54" t="s">
        <v>1598</v>
      </c>
      <c r="T8" s="54" t="s">
        <v>1599</v>
      </c>
      <c r="U8" s="54" t="s">
        <v>1600</v>
      </c>
      <c r="V8" s="54" t="s">
        <v>1601</v>
      </c>
      <c r="W8" s="54" t="s">
        <v>1602</v>
      </c>
      <c r="X8" s="54" t="s">
        <v>1603</v>
      </c>
      <c r="Y8" s="54" t="s">
        <v>1604</v>
      </c>
      <c r="Z8" s="54" t="s">
        <v>1605</v>
      </c>
      <c r="AA8" s="54" t="s">
        <v>1606</v>
      </c>
      <c r="AB8" s="54" t="s">
        <v>1607</v>
      </c>
      <c r="AC8" s="54" t="s">
        <v>1608</v>
      </c>
      <c r="AD8" s="54" t="s">
        <v>1609</v>
      </c>
      <c r="AE8" s="342" t="s">
        <v>1610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ht="48" customHeight="1" x14ac:dyDescent="0.5">
      <c r="A9" s="410"/>
      <c r="B9" s="421"/>
      <c r="C9" s="421"/>
      <c r="D9" s="410"/>
      <c r="E9" s="410"/>
      <c r="F9" s="359" t="s">
        <v>930</v>
      </c>
      <c r="G9" s="359"/>
      <c r="H9" s="410"/>
      <c r="I9" s="410"/>
      <c r="J9" s="410"/>
      <c r="K9" s="410"/>
      <c r="L9" s="410"/>
      <c r="M9" s="410"/>
      <c r="N9" s="410"/>
      <c r="O9" s="410"/>
      <c r="P9" s="339"/>
      <c r="Q9" s="354"/>
      <c r="R9" s="339"/>
      <c r="S9" s="192" t="s">
        <v>49</v>
      </c>
      <c r="T9" s="192" t="s">
        <v>49</v>
      </c>
      <c r="U9" s="192" t="s">
        <v>49</v>
      </c>
      <c r="V9" s="192" t="s">
        <v>49</v>
      </c>
      <c r="W9" s="192" t="s">
        <v>49</v>
      </c>
      <c r="X9" s="192" t="s">
        <v>49</v>
      </c>
      <c r="Y9" s="192" t="s">
        <v>49</v>
      </c>
      <c r="Z9" s="192" t="s">
        <v>49</v>
      </c>
      <c r="AA9" s="192" t="s">
        <v>49</v>
      </c>
      <c r="AB9" s="192" t="s">
        <v>49</v>
      </c>
      <c r="AC9" s="192" t="s">
        <v>49</v>
      </c>
      <c r="AD9" s="192" t="s">
        <v>49</v>
      </c>
      <c r="AE9" s="343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ht="359.55" customHeight="1" x14ac:dyDescent="0.5">
      <c r="A10" s="410" t="s">
        <v>35</v>
      </c>
      <c r="B10" s="421" t="s">
        <v>36</v>
      </c>
      <c r="C10" s="421" t="s">
        <v>37</v>
      </c>
      <c r="D10" s="410" t="s">
        <v>1611</v>
      </c>
      <c r="E10" s="410" t="s">
        <v>39</v>
      </c>
      <c r="F10" s="358" t="s">
        <v>836</v>
      </c>
      <c r="G10" s="358" t="s">
        <v>1463</v>
      </c>
      <c r="H10" s="410" t="s">
        <v>1612</v>
      </c>
      <c r="I10" s="410" t="s">
        <v>1613</v>
      </c>
      <c r="J10" s="410" t="s">
        <v>1510</v>
      </c>
      <c r="K10" s="410" t="s">
        <v>1614</v>
      </c>
      <c r="L10" s="410" t="s">
        <v>1615</v>
      </c>
      <c r="M10" s="410" t="s">
        <v>1615</v>
      </c>
      <c r="N10" s="410" t="s">
        <v>1616</v>
      </c>
      <c r="O10" s="410" t="s">
        <v>1617</v>
      </c>
      <c r="P10" s="423" t="s">
        <v>1618</v>
      </c>
      <c r="Q10" s="353" t="s">
        <v>1523</v>
      </c>
      <c r="R10" s="339" t="s">
        <v>380</v>
      </c>
      <c r="S10" s="67" t="s">
        <v>1619</v>
      </c>
      <c r="T10" s="192" t="s">
        <v>49</v>
      </c>
      <c r="U10" s="67" t="s">
        <v>1620</v>
      </c>
      <c r="V10" s="192" t="s">
        <v>49</v>
      </c>
      <c r="W10" s="192" t="s">
        <v>49</v>
      </c>
      <c r="X10" s="67" t="s">
        <v>1621</v>
      </c>
      <c r="Y10" s="192" t="s">
        <v>49</v>
      </c>
      <c r="Z10" s="192" t="s">
        <v>49</v>
      </c>
      <c r="AA10" s="67" t="s">
        <v>1622</v>
      </c>
      <c r="AB10" s="192" t="s">
        <v>49</v>
      </c>
      <c r="AC10" s="192" t="s">
        <v>49</v>
      </c>
      <c r="AD10" s="53" t="s">
        <v>1616</v>
      </c>
      <c r="AE10" s="342" t="s">
        <v>1623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ht="37.200000000000003" customHeight="1" x14ac:dyDescent="0.5">
      <c r="A11" s="410"/>
      <c r="B11" s="421"/>
      <c r="C11" s="421"/>
      <c r="D11" s="410"/>
      <c r="E11" s="410"/>
      <c r="F11" s="359" t="s">
        <v>930</v>
      </c>
      <c r="G11" s="359"/>
      <c r="H11" s="410"/>
      <c r="I11" s="410"/>
      <c r="J11" s="410"/>
      <c r="K11" s="410"/>
      <c r="L11" s="410"/>
      <c r="M11" s="410"/>
      <c r="N11" s="410"/>
      <c r="O11" s="410"/>
      <c r="P11" s="424"/>
      <c r="Q11" s="354"/>
      <c r="R11" s="335"/>
      <c r="S11" s="192" t="s">
        <v>49</v>
      </c>
      <c r="T11" s="192" t="s">
        <v>49</v>
      </c>
      <c r="U11" s="192" t="s">
        <v>49</v>
      </c>
      <c r="V11" s="192" t="s">
        <v>49</v>
      </c>
      <c r="W11" s="192" t="s">
        <v>49</v>
      </c>
      <c r="X11" s="192" t="s">
        <v>49</v>
      </c>
      <c r="Y11" s="192" t="s">
        <v>49</v>
      </c>
      <c r="Z11" s="192" t="s">
        <v>49</v>
      </c>
      <c r="AA11" s="192" t="s">
        <v>49</v>
      </c>
      <c r="AB11" s="192" t="s">
        <v>49</v>
      </c>
      <c r="AC11" s="192" t="s">
        <v>49</v>
      </c>
      <c r="AD11" s="192" t="s">
        <v>49</v>
      </c>
      <c r="AE11" s="34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ht="276.3" customHeight="1" x14ac:dyDescent="0.5">
      <c r="A12" s="358" t="s">
        <v>541</v>
      </c>
      <c r="B12" s="358" t="s">
        <v>2001</v>
      </c>
      <c r="C12" s="358" t="s">
        <v>3130</v>
      </c>
      <c r="D12" s="410" t="s">
        <v>1624</v>
      </c>
      <c r="E12" s="410" t="s">
        <v>39</v>
      </c>
      <c r="F12" s="422" t="s">
        <v>3132</v>
      </c>
      <c r="G12" s="422" t="s">
        <v>3131</v>
      </c>
      <c r="H12" s="410" t="s">
        <v>1625</v>
      </c>
      <c r="I12" s="410" t="s">
        <v>1626</v>
      </c>
      <c r="J12" s="410" t="s">
        <v>1510</v>
      </c>
      <c r="K12" s="410" t="s">
        <v>1529</v>
      </c>
      <c r="L12" s="410" t="s">
        <v>1528</v>
      </c>
      <c r="M12" s="410" t="s">
        <v>1528</v>
      </c>
      <c r="N12" s="410" t="s">
        <v>1627</v>
      </c>
      <c r="O12" s="410" t="s">
        <v>1628</v>
      </c>
      <c r="P12" s="423">
        <v>8000000</v>
      </c>
      <c r="Q12" s="353" t="s">
        <v>1543</v>
      </c>
      <c r="R12" s="335" t="s">
        <v>380</v>
      </c>
      <c r="S12" s="54" t="s">
        <v>1629</v>
      </c>
      <c r="T12" s="54" t="s">
        <v>1630</v>
      </c>
      <c r="U12" s="54" t="s">
        <v>1631</v>
      </c>
      <c r="V12" s="54" t="s">
        <v>1632</v>
      </c>
      <c r="W12" s="54" t="s">
        <v>1633</v>
      </c>
      <c r="X12" s="54" t="s">
        <v>1634</v>
      </c>
      <c r="Y12" s="54" t="s">
        <v>1635</v>
      </c>
      <c r="Z12" s="54" t="s">
        <v>1636</v>
      </c>
      <c r="AA12" s="54" t="s">
        <v>1535</v>
      </c>
      <c r="AB12" s="54" t="s">
        <v>1637</v>
      </c>
      <c r="AC12" s="54" t="s">
        <v>1638</v>
      </c>
      <c r="AD12" s="54" t="s">
        <v>1639</v>
      </c>
      <c r="AE12" s="342" t="s">
        <v>1640</v>
      </c>
    </row>
    <row r="13" spans="1:80" ht="33" x14ac:dyDescent="0.5">
      <c r="A13" s="359"/>
      <c r="B13" s="359"/>
      <c r="C13" s="359"/>
      <c r="D13" s="410"/>
      <c r="E13" s="410"/>
      <c r="F13" s="422"/>
      <c r="G13" s="422"/>
      <c r="H13" s="410"/>
      <c r="I13" s="410"/>
      <c r="J13" s="410"/>
      <c r="K13" s="410"/>
      <c r="L13" s="410"/>
      <c r="M13" s="410"/>
      <c r="N13" s="410"/>
      <c r="O13" s="410"/>
      <c r="P13" s="424"/>
      <c r="Q13" s="354"/>
      <c r="R13" s="335"/>
      <c r="S13" s="192" t="s">
        <v>49</v>
      </c>
      <c r="T13" s="192" t="s">
        <v>49</v>
      </c>
      <c r="U13" s="192" t="s">
        <v>49</v>
      </c>
      <c r="V13" s="192" t="s">
        <v>49</v>
      </c>
      <c r="W13" s="192" t="s">
        <v>49</v>
      </c>
      <c r="X13" s="192" t="s">
        <v>49</v>
      </c>
      <c r="Y13" s="192" t="s">
        <v>49</v>
      </c>
      <c r="Z13" s="192" t="s">
        <v>49</v>
      </c>
      <c r="AA13" s="192" t="s">
        <v>49</v>
      </c>
      <c r="AB13" s="192" t="s">
        <v>49</v>
      </c>
      <c r="AC13" s="192" t="s">
        <v>49</v>
      </c>
      <c r="AD13" s="192" t="s">
        <v>49</v>
      </c>
      <c r="AE13" s="343"/>
    </row>
    <row r="14" spans="1:80" ht="254.1" customHeight="1" x14ac:dyDescent="0.5">
      <c r="A14" s="358" t="s">
        <v>541</v>
      </c>
      <c r="B14" s="358" t="s">
        <v>2001</v>
      </c>
      <c r="C14" s="358" t="s">
        <v>3130</v>
      </c>
      <c r="D14" s="410" t="s">
        <v>1641</v>
      </c>
      <c r="E14" s="410" t="s">
        <v>39</v>
      </c>
      <c r="F14" s="422" t="s">
        <v>3132</v>
      </c>
      <c r="G14" s="422" t="s">
        <v>3131</v>
      </c>
      <c r="H14" s="410" t="s">
        <v>1625</v>
      </c>
      <c r="I14" s="410" t="s">
        <v>1642</v>
      </c>
      <c r="J14" s="410" t="s">
        <v>1510</v>
      </c>
      <c r="K14" s="410" t="s">
        <v>1539</v>
      </c>
      <c r="L14" s="410" t="s">
        <v>1538</v>
      </c>
      <c r="M14" s="410" t="s">
        <v>1538</v>
      </c>
      <c r="N14" s="410" t="s">
        <v>1643</v>
      </c>
      <c r="O14" s="410" t="s">
        <v>1644</v>
      </c>
      <c r="P14" s="423">
        <v>8000000</v>
      </c>
      <c r="Q14" s="353" t="s">
        <v>1543</v>
      </c>
      <c r="R14" s="335" t="s">
        <v>380</v>
      </c>
      <c r="S14" s="54" t="s">
        <v>1645</v>
      </c>
      <c r="T14" s="54" t="s">
        <v>1646</v>
      </c>
      <c r="U14" s="54" t="s">
        <v>1647</v>
      </c>
      <c r="V14" s="54" t="s">
        <v>1648</v>
      </c>
      <c r="W14" s="54" t="s">
        <v>1649</v>
      </c>
      <c r="X14" s="54" t="s">
        <v>1650</v>
      </c>
      <c r="Y14" s="54" t="s">
        <v>1651</v>
      </c>
      <c r="Z14" s="54" t="s">
        <v>1652</v>
      </c>
      <c r="AA14" s="54" t="s">
        <v>1653</v>
      </c>
      <c r="AB14" s="54" t="s">
        <v>1654</v>
      </c>
      <c r="AC14" s="54" t="s">
        <v>1655</v>
      </c>
      <c r="AD14" s="54" t="s">
        <v>1656</v>
      </c>
      <c r="AE14" s="342" t="s">
        <v>1640</v>
      </c>
    </row>
    <row r="15" spans="1:80" ht="33" x14ac:dyDescent="0.5">
      <c r="A15" s="359"/>
      <c r="B15" s="359"/>
      <c r="C15" s="359"/>
      <c r="D15" s="410"/>
      <c r="E15" s="410"/>
      <c r="F15" s="422"/>
      <c r="G15" s="422"/>
      <c r="H15" s="410"/>
      <c r="I15" s="410"/>
      <c r="J15" s="410"/>
      <c r="K15" s="410"/>
      <c r="L15" s="410"/>
      <c r="M15" s="410"/>
      <c r="N15" s="410"/>
      <c r="O15" s="410"/>
      <c r="P15" s="424"/>
      <c r="Q15" s="354"/>
      <c r="R15" s="335"/>
      <c r="S15" s="192" t="s">
        <v>49</v>
      </c>
      <c r="T15" s="192" t="s">
        <v>49</v>
      </c>
      <c r="U15" s="192" t="s">
        <v>49</v>
      </c>
      <c r="V15" s="192" t="s">
        <v>49</v>
      </c>
      <c r="W15" s="192" t="s">
        <v>49</v>
      </c>
      <c r="X15" s="192" t="s">
        <v>49</v>
      </c>
      <c r="Y15" s="192" t="s">
        <v>49</v>
      </c>
      <c r="Z15" s="192" t="s">
        <v>49</v>
      </c>
      <c r="AA15" s="192" t="s">
        <v>49</v>
      </c>
      <c r="AB15" s="192" t="s">
        <v>49</v>
      </c>
      <c r="AC15" s="192" t="s">
        <v>49</v>
      </c>
      <c r="AD15" s="192" t="s">
        <v>49</v>
      </c>
      <c r="AE15" s="343"/>
    </row>
    <row r="16" spans="1:80" ht="220.35" customHeight="1" x14ac:dyDescent="0.5">
      <c r="A16" s="352" t="s">
        <v>35</v>
      </c>
      <c r="B16" s="421" t="s">
        <v>111</v>
      </c>
      <c r="C16" s="421" t="s">
        <v>37</v>
      </c>
      <c r="D16" s="410" t="s">
        <v>1657</v>
      </c>
      <c r="E16" s="410" t="s">
        <v>39</v>
      </c>
      <c r="F16" s="358" t="s">
        <v>836</v>
      </c>
      <c r="G16" s="358" t="s">
        <v>1463</v>
      </c>
      <c r="H16" s="358" t="s">
        <v>1496</v>
      </c>
      <c r="I16" s="410" t="s">
        <v>1658</v>
      </c>
      <c r="J16" s="352" t="s">
        <v>49</v>
      </c>
      <c r="K16" s="410" t="s">
        <v>1659</v>
      </c>
      <c r="L16" s="410" t="s">
        <v>1660</v>
      </c>
      <c r="M16" s="410" t="s">
        <v>1660</v>
      </c>
      <c r="N16" s="410" t="s">
        <v>1661</v>
      </c>
      <c r="O16" s="410" t="s">
        <v>1662</v>
      </c>
      <c r="P16" s="423">
        <v>16000000</v>
      </c>
      <c r="Q16" s="353" t="s">
        <v>1663</v>
      </c>
      <c r="R16" s="335" t="s">
        <v>1503</v>
      </c>
      <c r="S16" s="54" t="s">
        <v>49</v>
      </c>
      <c r="T16" s="51" t="s">
        <v>1664</v>
      </c>
      <c r="U16" s="54" t="s">
        <v>1665</v>
      </c>
      <c r="V16" s="54" t="s">
        <v>49</v>
      </c>
      <c r="W16" s="54" t="s">
        <v>49</v>
      </c>
      <c r="X16" s="54" t="s">
        <v>1666</v>
      </c>
      <c r="Y16" s="54" t="s">
        <v>49</v>
      </c>
      <c r="Z16" s="54" t="s">
        <v>49</v>
      </c>
      <c r="AA16" s="54" t="s">
        <v>1667</v>
      </c>
      <c r="AB16" s="54" t="s">
        <v>49</v>
      </c>
      <c r="AC16" s="54" t="s">
        <v>49</v>
      </c>
      <c r="AD16" s="193" t="s">
        <v>1661</v>
      </c>
      <c r="AE16" s="344" t="s">
        <v>1668</v>
      </c>
    </row>
    <row r="17" spans="1:31" ht="33" x14ac:dyDescent="0.5">
      <c r="A17" s="352"/>
      <c r="B17" s="421"/>
      <c r="C17" s="421"/>
      <c r="D17" s="410"/>
      <c r="E17" s="410"/>
      <c r="F17" s="359" t="s">
        <v>930</v>
      </c>
      <c r="G17" s="359"/>
      <c r="H17" s="359"/>
      <c r="I17" s="410"/>
      <c r="J17" s="352"/>
      <c r="K17" s="410"/>
      <c r="L17" s="410"/>
      <c r="M17" s="410"/>
      <c r="N17" s="410"/>
      <c r="O17" s="410"/>
      <c r="P17" s="424"/>
      <c r="Q17" s="354"/>
      <c r="R17" s="335"/>
      <c r="S17" s="192" t="s">
        <v>49</v>
      </c>
      <c r="T17" s="194" t="s">
        <v>49</v>
      </c>
      <c r="U17" s="192" t="s">
        <v>49</v>
      </c>
      <c r="V17" s="192" t="s">
        <v>49</v>
      </c>
      <c r="W17" s="192" t="s">
        <v>49</v>
      </c>
      <c r="X17" s="192">
        <v>3000000</v>
      </c>
      <c r="Y17" s="192" t="s">
        <v>49</v>
      </c>
      <c r="Z17" s="192" t="s">
        <v>49</v>
      </c>
      <c r="AA17" s="192">
        <v>8000000</v>
      </c>
      <c r="AB17" s="192" t="s">
        <v>49</v>
      </c>
      <c r="AC17" s="192" t="s">
        <v>49</v>
      </c>
      <c r="AD17" s="192" t="s">
        <v>49</v>
      </c>
      <c r="AE17" s="344"/>
    </row>
    <row r="18" spans="1:31" ht="218.85" customHeight="1" x14ac:dyDescent="0.5">
      <c r="A18" s="352" t="s">
        <v>35</v>
      </c>
      <c r="B18" s="421" t="s">
        <v>111</v>
      </c>
      <c r="C18" s="421" t="s">
        <v>37</v>
      </c>
      <c r="D18" s="410" t="s">
        <v>1669</v>
      </c>
      <c r="E18" s="410" t="s">
        <v>39</v>
      </c>
      <c r="F18" s="358" t="s">
        <v>836</v>
      </c>
      <c r="G18" s="358" t="s">
        <v>1463</v>
      </c>
      <c r="H18" s="358" t="s">
        <v>1496</v>
      </c>
      <c r="I18" s="410" t="s">
        <v>1670</v>
      </c>
      <c r="J18" s="352" t="s">
        <v>49</v>
      </c>
      <c r="K18" s="410" t="s">
        <v>378</v>
      </c>
      <c r="L18" s="410" t="s">
        <v>1671</v>
      </c>
      <c r="M18" s="410" t="s">
        <v>1671</v>
      </c>
      <c r="N18" s="410" t="s">
        <v>1672</v>
      </c>
      <c r="O18" s="410" t="s">
        <v>1673</v>
      </c>
      <c r="P18" s="423">
        <v>5000000</v>
      </c>
      <c r="Q18" s="353" t="s">
        <v>1663</v>
      </c>
      <c r="R18" s="335" t="s">
        <v>1503</v>
      </c>
      <c r="S18" s="54" t="s">
        <v>49</v>
      </c>
      <c r="T18" s="51" t="s">
        <v>1664</v>
      </c>
      <c r="U18" s="54" t="s">
        <v>1665</v>
      </c>
      <c r="V18" s="54" t="s">
        <v>49</v>
      </c>
      <c r="W18" s="54" t="s">
        <v>49</v>
      </c>
      <c r="X18" s="54" t="s">
        <v>49</v>
      </c>
      <c r="Y18" s="54" t="s">
        <v>49</v>
      </c>
      <c r="Z18" s="54" t="s">
        <v>49</v>
      </c>
      <c r="AA18" s="54" t="s">
        <v>49</v>
      </c>
      <c r="AB18" s="54" t="s">
        <v>49</v>
      </c>
      <c r="AC18" s="54" t="s">
        <v>49</v>
      </c>
      <c r="AD18" s="54" t="s">
        <v>1674</v>
      </c>
      <c r="AE18" s="344" t="s">
        <v>1668</v>
      </c>
    </row>
    <row r="19" spans="1:31" ht="33" x14ac:dyDescent="0.5">
      <c r="A19" s="352"/>
      <c r="B19" s="421"/>
      <c r="C19" s="421"/>
      <c r="D19" s="410"/>
      <c r="E19" s="410"/>
      <c r="F19" s="359" t="s">
        <v>930</v>
      </c>
      <c r="G19" s="359"/>
      <c r="H19" s="359"/>
      <c r="I19" s="410"/>
      <c r="J19" s="352"/>
      <c r="K19" s="410"/>
      <c r="L19" s="410"/>
      <c r="M19" s="410"/>
      <c r="N19" s="410"/>
      <c r="O19" s="410"/>
      <c r="P19" s="424"/>
      <c r="Q19" s="354"/>
      <c r="R19" s="335"/>
      <c r="S19" s="192" t="s">
        <v>49</v>
      </c>
      <c r="T19" s="194" t="s">
        <v>49</v>
      </c>
      <c r="U19" s="192" t="s">
        <v>49</v>
      </c>
      <c r="V19" s="192" t="s">
        <v>49</v>
      </c>
      <c r="W19" s="192" t="s">
        <v>49</v>
      </c>
      <c r="X19" s="192" t="s">
        <v>49</v>
      </c>
      <c r="Y19" s="192" t="s">
        <v>49</v>
      </c>
      <c r="Z19" s="192" t="s">
        <v>49</v>
      </c>
      <c r="AA19" s="192" t="s">
        <v>49</v>
      </c>
      <c r="AB19" s="192" t="s">
        <v>49</v>
      </c>
      <c r="AC19" s="192" t="s">
        <v>49</v>
      </c>
      <c r="AD19" s="192">
        <v>5000000</v>
      </c>
      <c r="AE19" s="344"/>
    </row>
    <row r="20" spans="1:31" ht="209.4" customHeight="1" x14ac:dyDescent="0.5">
      <c r="A20" s="352" t="s">
        <v>35</v>
      </c>
      <c r="B20" s="421" t="s">
        <v>111</v>
      </c>
      <c r="C20" s="421" t="s">
        <v>37</v>
      </c>
      <c r="D20" s="410" t="s">
        <v>1675</v>
      </c>
      <c r="E20" s="410" t="s">
        <v>39</v>
      </c>
      <c r="F20" s="358" t="s">
        <v>836</v>
      </c>
      <c r="G20" s="358" t="s">
        <v>1463</v>
      </c>
      <c r="H20" s="358" t="s">
        <v>1496</v>
      </c>
      <c r="I20" s="410" t="s">
        <v>1676</v>
      </c>
      <c r="J20" s="352" t="s">
        <v>49</v>
      </c>
      <c r="K20" s="410" t="s">
        <v>1677</v>
      </c>
      <c r="L20" s="410" t="s">
        <v>1678</v>
      </c>
      <c r="M20" s="410" t="s">
        <v>1678</v>
      </c>
      <c r="N20" s="352" t="s">
        <v>1679</v>
      </c>
      <c r="O20" s="410" t="s">
        <v>1680</v>
      </c>
      <c r="P20" s="423">
        <v>3000000</v>
      </c>
      <c r="Q20" s="353" t="s">
        <v>1663</v>
      </c>
      <c r="R20" s="335" t="s">
        <v>1503</v>
      </c>
      <c r="S20" s="54" t="s">
        <v>49</v>
      </c>
      <c r="T20" s="51" t="s">
        <v>1664</v>
      </c>
      <c r="U20" s="54" t="s">
        <v>1665</v>
      </c>
      <c r="V20" s="54" t="s">
        <v>49</v>
      </c>
      <c r="W20" s="54" t="s">
        <v>49</v>
      </c>
      <c r="X20" s="54" t="s">
        <v>49</v>
      </c>
      <c r="Y20" s="54" t="s">
        <v>49</v>
      </c>
      <c r="Z20" s="54" t="s">
        <v>49</v>
      </c>
      <c r="AA20" s="51" t="s">
        <v>1679</v>
      </c>
      <c r="AB20" s="51" t="s">
        <v>49</v>
      </c>
      <c r="AC20" s="51" t="s">
        <v>49</v>
      </c>
      <c r="AD20" s="51" t="s">
        <v>1679</v>
      </c>
      <c r="AE20" s="344" t="s">
        <v>1668</v>
      </c>
    </row>
    <row r="21" spans="1:31" ht="33" x14ac:dyDescent="0.5">
      <c r="A21" s="352"/>
      <c r="B21" s="421"/>
      <c r="C21" s="421"/>
      <c r="D21" s="410"/>
      <c r="E21" s="410"/>
      <c r="F21" s="359" t="s">
        <v>930</v>
      </c>
      <c r="G21" s="359"/>
      <c r="H21" s="359"/>
      <c r="I21" s="410"/>
      <c r="J21" s="352"/>
      <c r="K21" s="410"/>
      <c r="L21" s="410"/>
      <c r="M21" s="410"/>
      <c r="N21" s="352"/>
      <c r="O21" s="410"/>
      <c r="P21" s="424"/>
      <c r="Q21" s="354"/>
      <c r="R21" s="335"/>
      <c r="S21" s="192" t="s">
        <v>49</v>
      </c>
      <c r="T21" s="194" t="s">
        <v>49</v>
      </c>
      <c r="U21" s="192" t="s">
        <v>49</v>
      </c>
      <c r="V21" s="192" t="s">
        <v>49</v>
      </c>
      <c r="W21" s="192" t="s">
        <v>49</v>
      </c>
      <c r="X21" s="192" t="s">
        <v>49</v>
      </c>
      <c r="Y21" s="192" t="s">
        <v>49</v>
      </c>
      <c r="Z21" s="192" t="s">
        <v>49</v>
      </c>
      <c r="AA21" s="192" t="s">
        <v>49</v>
      </c>
      <c r="AB21" s="192" t="s">
        <v>49</v>
      </c>
      <c r="AC21" s="192" t="s">
        <v>49</v>
      </c>
      <c r="AD21" s="192" t="s">
        <v>49</v>
      </c>
      <c r="AE21" s="344"/>
    </row>
    <row r="22" spans="1:31" ht="165" x14ac:dyDescent="0.5">
      <c r="A22" s="352" t="s">
        <v>35</v>
      </c>
      <c r="B22" s="421" t="s">
        <v>111</v>
      </c>
      <c r="C22" s="421" t="s">
        <v>37</v>
      </c>
      <c r="D22" s="410" t="s">
        <v>1681</v>
      </c>
      <c r="E22" s="410" t="s">
        <v>39</v>
      </c>
      <c r="F22" s="358" t="s">
        <v>836</v>
      </c>
      <c r="G22" s="358" t="s">
        <v>1463</v>
      </c>
      <c r="H22" s="358" t="s">
        <v>1496</v>
      </c>
      <c r="I22" s="410" t="s">
        <v>1682</v>
      </c>
      <c r="J22" s="352" t="s">
        <v>49</v>
      </c>
      <c r="K22" s="410" t="s">
        <v>1683</v>
      </c>
      <c r="L22" s="410" t="s">
        <v>1684</v>
      </c>
      <c r="M22" s="410" t="s">
        <v>1684</v>
      </c>
      <c r="N22" s="410" t="s">
        <v>1685</v>
      </c>
      <c r="O22" s="410" t="s">
        <v>1686</v>
      </c>
      <c r="P22" s="423">
        <v>7000000</v>
      </c>
      <c r="Q22" s="353" t="s">
        <v>1663</v>
      </c>
      <c r="R22" s="335" t="s">
        <v>1503</v>
      </c>
      <c r="S22" s="54" t="s">
        <v>49</v>
      </c>
      <c r="T22" s="51" t="s">
        <v>1687</v>
      </c>
      <c r="U22" s="54" t="s">
        <v>1665</v>
      </c>
      <c r="V22" s="54" t="s">
        <v>49</v>
      </c>
      <c r="W22" s="54" t="s">
        <v>49</v>
      </c>
      <c r="X22" s="54" t="s">
        <v>1688</v>
      </c>
      <c r="Y22" s="54" t="s">
        <v>49</v>
      </c>
      <c r="Z22" s="54" t="s">
        <v>49</v>
      </c>
      <c r="AA22" s="54" t="s">
        <v>1689</v>
      </c>
      <c r="AB22" s="54" t="s">
        <v>49</v>
      </c>
      <c r="AC22" s="54" t="s">
        <v>49</v>
      </c>
      <c r="AD22" s="192" t="s">
        <v>1685</v>
      </c>
      <c r="AE22" s="344" t="s">
        <v>1668</v>
      </c>
    </row>
    <row r="23" spans="1:31" ht="33" x14ac:dyDescent="0.5">
      <c r="A23" s="352"/>
      <c r="B23" s="421"/>
      <c r="C23" s="421"/>
      <c r="D23" s="410"/>
      <c r="E23" s="410"/>
      <c r="F23" s="359" t="s">
        <v>930</v>
      </c>
      <c r="G23" s="359"/>
      <c r="H23" s="359"/>
      <c r="I23" s="410"/>
      <c r="J23" s="352"/>
      <c r="K23" s="410"/>
      <c r="L23" s="410"/>
      <c r="M23" s="410"/>
      <c r="N23" s="410"/>
      <c r="O23" s="410"/>
      <c r="P23" s="424"/>
      <c r="Q23" s="354"/>
      <c r="R23" s="335"/>
      <c r="S23" s="192" t="s">
        <v>49</v>
      </c>
      <c r="T23" s="192" t="s">
        <v>49</v>
      </c>
      <c r="U23" s="192" t="s">
        <v>49</v>
      </c>
      <c r="V23" s="192" t="s">
        <v>49</v>
      </c>
      <c r="W23" s="192" t="s">
        <v>49</v>
      </c>
      <c r="X23" s="192">
        <v>1000000</v>
      </c>
      <c r="Y23" s="192" t="s">
        <v>49</v>
      </c>
      <c r="Z23" s="192" t="s">
        <v>49</v>
      </c>
      <c r="AA23" s="192">
        <v>3000000</v>
      </c>
      <c r="AB23" s="192" t="s">
        <v>49</v>
      </c>
      <c r="AC23" s="192" t="s">
        <v>49</v>
      </c>
      <c r="AD23" s="192" t="s">
        <v>49</v>
      </c>
      <c r="AE23" s="344"/>
    </row>
    <row r="24" spans="1:31" ht="207.6" customHeight="1" x14ac:dyDescent="0.5">
      <c r="A24" s="352" t="s">
        <v>35</v>
      </c>
      <c r="B24" s="421" t="s">
        <v>36</v>
      </c>
      <c r="C24" s="421" t="s">
        <v>37</v>
      </c>
      <c r="D24" s="410" t="s">
        <v>1690</v>
      </c>
      <c r="E24" s="410" t="s">
        <v>39</v>
      </c>
      <c r="F24" s="358" t="s">
        <v>836</v>
      </c>
      <c r="G24" s="358" t="s">
        <v>1463</v>
      </c>
      <c r="H24" s="358" t="s">
        <v>1496</v>
      </c>
      <c r="I24" s="410" t="s">
        <v>1691</v>
      </c>
      <c r="J24" s="352" t="s">
        <v>49</v>
      </c>
      <c r="K24" s="410" t="s">
        <v>1692</v>
      </c>
      <c r="L24" s="358" t="s">
        <v>1693</v>
      </c>
      <c r="M24" s="358" t="s">
        <v>1693</v>
      </c>
      <c r="N24" s="358" t="s">
        <v>1694</v>
      </c>
      <c r="O24" s="358" t="s">
        <v>1695</v>
      </c>
      <c r="P24" s="423">
        <v>600000</v>
      </c>
      <c r="Q24" s="353" t="s">
        <v>1696</v>
      </c>
      <c r="R24" s="335" t="s">
        <v>1503</v>
      </c>
      <c r="S24" s="54" t="s">
        <v>49</v>
      </c>
      <c r="T24" s="51" t="s">
        <v>1687</v>
      </c>
      <c r="U24" s="54" t="s">
        <v>1665</v>
      </c>
      <c r="V24" s="54" t="s">
        <v>49</v>
      </c>
      <c r="W24" s="54" t="s">
        <v>49</v>
      </c>
      <c r="X24" s="54" t="s">
        <v>1697</v>
      </c>
      <c r="Y24" s="54" t="s">
        <v>49</v>
      </c>
      <c r="Z24" s="54" t="s">
        <v>49</v>
      </c>
      <c r="AA24" s="195" t="s">
        <v>1694</v>
      </c>
      <c r="AB24" s="54" t="s">
        <v>49</v>
      </c>
      <c r="AC24" s="54" t="s">
        <v>49</v>
      </c>
      <c r="AD24" s="195" t="s">
        <v>1694</v>
      </c>
      <c r="AE24" s="344" t="s">
        <v>1668</v>
      </c>
    </row>
    <row r="25" spans="1:31" ht="33" x14ac:dyDescent="0.5">
      <c r="A25" s="352"/>
      <c r="B25" s="421"/>
      <c r="C25" s="421"/>
      <c r="D25" s="410"/>
      <c r="E25" s="410"/>
      <c r="F25" s="359" t="s">
        <v>930</v>
      </c>
      <c r="G25" s="359"/>
      <c r="H25" s="359"/>
      <c r="I25" s="410"/>
      <c r="J25" s="352"/>
      <c r="K25" s="410"/>
      <c r="L25" s="359"/>
      <c r="M25" s="359"/>
      <c r="N25" s="359"/>
      <c r="O25" s="359"/>
      <c r="P25" s="424"/>
      <c r="Q25" s="354"/>
      <c r="R25" s="335"/>
      <c r="S25" s="192" t="s">
        <v>49</v>
      </c>
      <c r="T25" s="194" t="s">
        <v>49</v>
      </c>
      <c r="U25" s="192" t="s">
        <v>49</v>
      </c>
      <c r="V25" s="192" t="s">
        <v>49</v>
      </c>
      <c r="W25" s="192" t="s">
        <v>49</v>
      </c>
      <c r="X25" s="192" t="s">
        <v>49</v>
      </c>
      <c r="Y25" s="192">
        <v>300000</v>
      </c>
      <c r="Z25" s="192" t="s">
        <v>49</v>
      </c>
      <c r="AA25" s="196">
        <v>600000</v>
      </c>
      <c r="AB25" s="192" t="s">
        <v>49</v>
      </c>
      <c r="AC25" s="192" t="s">
        <v>49</v>
      </c>
      <c r="AD25" s="196">
        <v>600000</v>
      </c>
      <c r="AE25" s="344"/>
    </row>
    <row r="26" spans="1:31" ht="231.15" customHeight="1" x14ac:dyDescent="0.5">
      <c r="A26" s="352" t="s">
        <v>35</v>
      </c>
      <c r="B26" s="421" t="s">
        <v>36</v>
      </c>
      <c r="C26" s="421" t="s">
        <v>37</v>
      </c>
      <c r="D26" s="410" t="s">
        <v>1698</v>
      </c>
      <c r="E26" s="410" t="s">
        <v>39</v>
      </c>
      <c r="F26" s="358" t="s">
        <v>836</v>
      </c>
      <c r="G26" s="358" t="s">
        <v>1463</v>
      </c>
      <c r="H26" s="358" t="s">
        <v>1699</v>
      </c>
      <c r="I26" s="410" t="s">
        <v>1700</v>
      </c>
      <c r="J26" s="352" t="s">
        <v>1701</v>
      </c>
      <c r="K26" s="410" t="s">
        <v>49</v>
      </c>
      <c r="L26" s="410" t="s">
        <v>1702</v>
      </c>
      <c r="M26" s="410" t="s">
        <v>1702</v>
      </c>
      <c r="N26" s="410" t="s">
        <v>1703</v>
      </c>
      <c r="O26" s="410" t="s">
        <v>1704</v>
      </c>
      <c r="P26" s="423">
        <v>3440000</v>
      </c>
      <c r="Q26" s="353" t="s">
        <v>1705</v>
      </c>
      <c r="R26" s="335" t="s">
        <v>1490</v>
      </c>
      <c r="S26" s="54" t="s">
        <v>1706</v>
      </c>
      <c r="T26" s="54" t="s">
        <v>1707</v>
      </c>
      <c r="U26" s="54" t="s">
        <v>1708</v>
      </c>
      <c r="V26" s="54" t="s">
        <v>1709</v>
      </c>
      <c r="W26" s="54" t="s">
        <v>1710</v>
      </c>
      <c r="X26" s="54" t="s">
        <v>1711</v>
      </c>
      <c r="Y26" s="54" t="s">
        <v>1712</v>
      </c>
      <c r="Z26" s="54" t="s">
        <v>1713</v>
      </c>
      <c r="AA26" s="54" t="s">
        <v>1714</v>
      </c>
      <c r="AB26" s="54" t="s">
        <v>1715</v>
      </c>
      <c r="AC26" s="54" t="s">
        <v>1716</v>
      </c>
      <c r="AD26" s="192" t="s">
        <v>1703</v>
      </c>
      <c r="AE26" s="344" t="s">
        <v>1717</v>
      </c>
    </row>
    <row r="27" spans="1:31" ht="33" x14ac:dyDescent="0.5">
      <c r="A27" s="352"/>
      <c r="B27" s="421"/>
      <c r="C27" s="421"/>
      <c r="D27" s="410"/>
      <c r="E27" s="410"/>
      <c r="F27" s="359" t="s">
        <v>930</v>
      </c>
      <c r="G27" s="359"/>
      <c r="H27" s="359"/>
      <c r="I27" s="410"/>
      <c r="J27" s="352"/>
      <c r="K27" s="410"/>
      <c r="L27" s="410"/>
      <c r="M27" s="410"/>
      <c r="N27" s="410"/>
      <c r="O27" s="410"/>
      <c r="P27" s="424"/>
      <c r="Q27" s="354"/>
      <c r="R27" s="335"/>
      <c r="S27" s="54" t="s">
        <v>49</v>
      </c>
      <c r="T27" s="54" t="s">
        <v>49</v>
      </c>
      <c r="U27" s="54" t="s">
        <v>49</v>
      </c>
      <c r="V27" s="54" t="s">
        <v>49</v>
      </c>
      <c r="W27" s="192">
        <v>700000</v>
      </c>
      <c r="X27" s="192">
        <v>1500000</v>
      </c>
      <c r="Y27" s="192" t="s">
        <v>49</v>
      </c>
      <c r="Z27" s="192" t="s">
        <v>49</v>
      </c>
      <c r="AA27" s="192">
        <v>2500000</v>
      </c>
      <c r="AB27" s="192">
        <v>3000000</v>
      </c>
      <c r="AC27" s="192" t="s">
        <v>49</v>
      </c>
      <c r="AD27" s="192" t="s">
        <v>49</v>
      </c>
      <c r="AE27" s="344"/>
    </row>
    <row r="28" spans="1:31" ht="198" customHeight="1" x14ac:dyDescent="0.5">
      <c r="A28" s="410" t="s">
        <v>35</v>
      </c>
      <c r="B28" s="421" t="s">
        <v>36</v>
      </c>
      <c r="C28" s="421" t="s">
        <v>37</v>
      </c>
      <c r="D28" s="410" t="s">
        <v>1718</v>
      </c>
      <c r="E28" s="410" t="s">
        <v>39</v>
      </c>
      <c r="F28" s="358" t="s">
        <v>836</v>
      </c>
      <c r="G28" s="358" t="s">
        <v>1463</v>
      </c>
      <c r="H28" s="358" t="s">
        <v>1719</v>
      </c>
      <c r="I28" s="410" t="s">
        <v>1720</v>
      </c>
      <c r="J28" s="352" t="s">
        <v>1721</v>
      </c>
      <c r="K28" s="410" t="s">
        <v>1722</v>
      </c>
      <c r="L28" s="410" t="s">
        <v>1723</v>
      </c>
      <c r="M28" s="410" t="s">
        <v>1723</v>
      </c>
      <c r="N28" s="410" t="s">
        <v>1724</v>
      </c>
      <c r="O28" s="410" t="s">
        <v>1725</v>
      </c>
      <c r="P28" s="423">
        <v>12000000</v>
      </c>
      <c r="Q28" s="353" t="s">
        <v>1726</v>
      </c>
      <c r="R28" s="335" t="s">
        <v>896</v>
      </c>
      <c r="S28" s="54" t="s">
        <v>1727</v>
      </c>
      <c r="T28" s="54" t="s">
        <v>1728</v>
      </c>
      <c r="U28" s="54" t="s">
        <v>1728</v>
      </c>
      <c r="V28" s="54" t="s">
        <v>1729</v>
      </c>
      <c r="W28" s="54" t="s">
        <v>1730</v>
      </c>
      <c r="X28" s="54" t="s">
        <v>1731</v>
      </c>
      <c r="Y28" s="54" t="s">
        <v>1732</v>
      </c>
      <c r="Z28" s="54" t="s">
        <v>49</v>
      </c>
      <c r="AA28" s="54" t="s">
        <v>49</v>
      </c>
      <c r="AB28" s="54" t="s">
        <v>49</v>
      </c>
      <c r="AC28" s="54" t="s">
        <v>49</v>
      </c>
      <c r="AD28" s="193" t="s">
        <v>1724</v>
      </c>
      <c r="AE28" s="344" t="s">
        <v>1733</v>
      </c>
    </row>
    <row r="29" spans="1:31" ht="33" x14ac:dyDescent="0.5">
      <c r="A29" s="410"/>
      <c r="B29" s="421"/>
      <c r="C29" s="421"/>
      <c r="D29" s="410"/>
      <c r="E29" s="410"/>
      <c r="F29" s="359" t="s">
        <v>930</v>
      </c>
      <c r="G29" s="359"/>
      <c r="H29" s="359"/>
      <c r="I29" s="410"/>
      <c r="J29" s="352"/>
      <c r="K29" s="410"/>
      <c r="L29" s="410"/>
      <c r="M29" s="410"/>
      <c r="N29" s="410"/>
      <c r="O29" s="410"/>
      <c r="P29" s="424"/>
      <c r="Q29" s="354"/>
      <c r="R29" s="335"/>
      <c r="S29" s="54" t="s">
        <v>49</v>
      </c>
      <c r="T29" s="192">
        <v>2000000</v>
      </c>
      <c r="U29" s="192" t="s">
        <v>49</v>
      </c>
      <c r="V29" s="192">
        <v>4500000</v>
      </c>
      <c r="W29" s="192">
        <v>6800000</v>
      </c>
      <c r="X29" s="192">
        <v>8000000</v>
      </c>
      <c r="Y29" s="192">
        <v>10000000</v>
      </c>
      <c r="Z29" s="192" t="s">
        <v>49</v>
      </c>
      <c r="AA29" s="192" t="s">
        <v>49</v>
      </c>
      <c r="AB29" s="192" t="s">
        <v>49</v>
      </c>
      <c r="AC29" s="192" t="s">
        <v>49</v>
      </c>
      <c r="AD29" s="192" t="s">
        <v>49</v>
      </c>
      <c r="AE29" s="344"/>
    </row>
    <row r="30" spans="1:31" s="10" customFormat="1" ht="317.25" customHeight="1" x14ac:dyDescent="0.5">
      <c r="A30" s="352" t="s">
        <v>35</v>
      </c>
      <c r="B30" s="421" t="s">
        <v>111</v>
      </c>
      <c r="C30" s="421" t="s">
        <v>37</v>
      </c>
      <c r="D30" s="410" t="s">
        <v>1734</v>
      </c>
      <c r="E30" s="410" t="s">
        <v>39</v>
      </c>
      <c r="F30" s="358" t="s">
        <v>836</v>
      </c>
      <c r="G30" s="358" t="s">
        <v>1463</v>
      </c>
      <c r="H30" s="358" t="s">
        <v>1735</v>
      </c>
      <c r="I30" s="410" t="s">
        <v>1736</v>
      </c>
      <c r="J30" s="352" t="s">
        <v>1737</v>
      </c>
      <c r="K30" s="410" t="s">
        <v>1738</v>
      </c>
      <c r="L30" s="410" t="s">
        <v>1736</v>
      </c>
      <c r="M30" s="410" t="s">
        <v>1736</v>
      </c>
      <c r="N30" s="352" t="s">
        <v>1739</v>
      </c>
      <c r="O30" s="410" t="s">
        <v>1740</v>
      </c>
      <c r="P30" s="423">
        <v>17874950</v>
      </c>
      <c r="Q30" s="353" t="s">
        <v>1741</v>
      </c>
      <c r="R30" s="335" t="s">
        <v>1503</v>
      </c>
      <c r="S30" s="51" t="s">
        <v>1742</v>
      </c>
      <c r="T30" s="51" t="s">
        <v>49</v>
      </c>
      <c r="U30" s="51" t="s">
        <v>1743</v>
      </c>
      <c r="V30" s="51" t="s">
        <v>1744</v>
      </c>
      <c r="W30" s="51" t="s">
        <v>1745</v>
      </c>
      <c r="X30" s="51" t="s">
        <v>1746</v>
      </c>
      <c r="Y30" s="51" t="s">
        <v>1747</v>
      </c>
      <c r="Z30" s="51" t="s">
        <v>49</v>
      </c>
      <c r="AA30" s="51" t="s">
        <v>1748</v>
      </c>
      <c r="AB30" s="51" t="s">
        <v>1749</v>
      </c>
      <c r="AC30" s="51" t="s">
        <v>1750</v>
      </c>
      <c r="AD30" s="352" t="s">
        <v>1739</v>
      </c>
      <c r="AE30" s="344" t="s">
        <v>1751</v>
      </c>
    </row>
    <row r="31" spans="1:31" ht="33" x14ac:dyDescent="0.5">
      <c r="A31" s="352"/>
      <c r="B31" s="421"/>
      <c r="C31" s="421"/>
      <c r="D31" s="410"/>
      <c r="E31" s="410"/>
      <c r="F31" s="359" t="s">
        <v>930</v>
      </c>
      <c r="G31" s="359"/>
      <c r="H31" s="359"/>
      <c r="I31" s="410"/>
      <c r="J31" s="352"/>
      <c r="K31" s="410"/>
      <c r="L31" s="410"/>
      <c r="M31" s="410"/>
      <c r="N31" s="352"/>
      <c r="O31" s="410"/>
      <c r="P31" s="424"/>
      <c r="Q31" s="354"/>
      <c r="R31" s="335"/>
      <c r="S31" s="54" t="s">
        <v>49</v>
      </c>
      <c r="T31" s="54" t="s">
        <v>49</v>
      </c>
      <c r="U31" s="54" t="s">
        <v>49</v>
      </c>
      <c r="V31" s="54" t="s">
        <v>49</v>
      </c>
      <c r="W31" s="54" t="s">
        <v>49</v>
      </c>
      <c r="X31" s="54" t="s">
        <v>49</v>
      </c>
      <c r="Y31" s="54" t="s">
        <v>49</v>
      </c>
      <c r="Z31" s="54" t="s">
        <v>49</v>
      </c>
      <c r="AA31" s="54" t="s">
        <v>49</v>
      </c>
      <c r="AB31" s="54" t="s">
        <v>49</v>
      </c>
      <c r="AC31" s="54" t="s">
        <v>49</v>
      </c>
      <c r="AD31" s="352"/>
      <c r="AE31" s="344"/>
    </row>
    <row r="32" spans="1:31" s="197" customFormat="1" ht="165" x14ac:dyDescent="0.5">
      <c r="A32" s="352" t="s">
        <v>35</v>
      </c>
      <c r="B32" s="421" t="s">
        <v>111</v>
      </c>
      <c r="C32" s="421" t="s">
        <v>37</v>
      </c>
      <c r="D32" s="410" t="s">
        <v>1752</v>
      </c>
      <c r="E32" s="410" t="s">
        <v>39</v>
      </c>
      <c r="F32" s="358" t="s">
        <v>836</v>
      </c>
      <c r="G32" s="358" t="s">
        <v>1463</v>
      </c>
      <c r="H32" s="358" t="s">
        <v>1496</v>
      </c>
      <c r="I32" s="410" t="s">
        <v>1753</v>
      </c>
      <c r="J32" s="352" t="s">
        <v>1754</v>
      </c>
      <c r="K32" s="410" t="s">
        <v>378</v>
      </c>
      <c r="L32" s="410" t="s">
        <v>1755</v>
      </c>
      <c r="M32" s="410" t="s">
        <v>1755</v>
      </c>
      <c r="N32" s="410" t="s">
        <v>1756</v>
      </c>
      <c r="O32" s="410" t="s">
        <v>1740</v>
      </c>
      <c r="P32" s="423">
        <v>17426895</v>
      </c>
      <c r="Q32" s="353" t="s">
        <v>1757</v>
      </c>
      <c r="R32" s="352" t="s">
        <v>1503</v>
      </c>
      <c r="S32" s="60" t="s">
        <v>1758</v>
      </c>
      <c r="T32" s="60" t="s">
        <v>1759</v>
      </c>
      <c r="U32" s="60" t="s">
        <v>1760</v>
      </c>
      <c r="V32" s="54" t="s">
        <v>49</v>
      </c>
      <c r="W32" s="54" t="s">
        <v>49</v>
      </c>
      <c r="X32" s="123" t="s">
        <v>1761</v>
      </c>
      <c r="Y32" s="60" t="s">
        <v>1762</v>
      </c>
      <c r="Z32" s="60" t="s">
        <v>1763</v>
      </c>
      <c r="AA32" s="60" t="s">
        <v>1764</v>
      </c>
      <c r="AB32" s="60" t="s">
        <v>1765</v>
      </c>
      <c r="AC32" s="60" t="s">
        <v>1766</v>
      </c>
      <c r="AD32" s="60" t="s">
        <v>1767</v>
      </c>
      <c r="AE32" s="410" t="s">
        <v>1495</v>
      </c>
    </row>
    <row r="33" spans="1:31" s="197" customFormat="1" ht="33" x14ac:dyDescent="0.5">
      <c r="A33" s="352"/>
      <c r="B33" s="421"/>
      <c r="C33" s="421"/>
      <c r="D33" s="410"/>
      <c r="E33" s="410"/>
      <c r="F33" s="359" t="s">
        <v>930</v>
      </c>
      <c r="G33" s="359"/>
      <c r="H33" s="359"/>
      <c r="I33" s="410"/>
      <c r="J33" s="352"/>
      <c r="K33" s="410"/>
      <c r="L33" s="410"/>
      <c r="M33" s="410"/>
      <c r="N33" s="410"/>
      <c r="O33" s="410"/>
      <c r="P33" s="424"/>
      <c r="Q33" s="354"/>
      <c r="R33" s="352"/>
      <c r="S33" s="60" t="s">
        <v>49</v>
      </c>
      <c r="T33" s="60" t="s">
        <v>49</v>
      </c>
      <c r="U33" s="60" t="s">
        <v>49</v>
      </c>
      <c r="V33" s="54" t="s">
        <v>49</v>
      </c>
      <c r="W33" s="54" t="s">
        <v>49</v>
      </c>
      <c r="X33" s="60" t="s">
        <v>49</v>
      </c>
      <c r="Y33" s="60" t="s">
        <v>49</v>
      </c>
      <c r="Z33" s="60" t="s">
        <v>49</v>
      </c>
      <c r="AA33" s="60" t="s">
        <v>49</v>
      </c>
      <c r="AB33" s="60" t="s">
        <v>49</v>
      </c>
      <c r="AC33" s="60" t="s">
        <v>49</v>
      </c>
      <c r="AD33" s="60" t="s">
        <v>49</v>
      </c>
      <c r="AE33" s="410"/>
    </row>
    <row r="34" spans="1:31" s="197" customFormat="1" ht="228.3" customHeight="1" x14ac:dyDescent="0.5">
      <c r="A34" s="352" t="s">
        <v>35</v>
      </c>
      <c r="B34" s="421" t="s">
        <v>111</v>
      </c>
      <c r="C34" s="421" t="s">
        <v>37</v>
      </c>
      <c r="D34" s="410" t="s">
        <v>1768</v>
      </c>
      <c r="E34" s="410" t="s">
        <v>39</v>
      </c>
      <c r="F34" s="358" t="s">
        <v>836</v>
      </c>
      <c r="G34" s="358" t="s">
        <v>1463</v>
      </c>
      <c r="H34" s="358" t="s">
        <v>1496</v>
      </c>
      <c r="I34" s="410" t="s">
        <v>1769</v>
      </c>
      <c r="J34" s="352" t="s">
        <v>1754</v>
      </c>
      <c r="K34" s="410" t="s">
        <v>378</v>
      </c>
      <c r="L34" s="410" t="s">
        <v>1770</v>
      </c>
      <c r="M34" s="410" t="s">
        <v>1770</v>
      </c>
      <c r="N34" s="352" t="s">
        <v>1771</v>
      </c>
      <c r="O34" s="410" t="s">
        <v>1772</v>
      </c>
      <c r="P34" s="423">
        <v>5000000</v>
      </c>
      <c r="Q34" s="353" t="s">
        <v>1773</v>
      </c>
      <c r="R34" s="352" t="s">
        <v>1503</v>
      </c>
      <c r="S34" s="60" t="s">
        <v>1758</v>
      </c>
      <c r="T34" s="60" t="s">
        <v>1759</v>
      </c>
      <c r="U34" s="60" t="s">
        <v>1760</v>
      </c>
      <c r="V34" s="54" t="s">
        <v>49</v>
      </c>
      <c r="W34" s="54" t="s">
        <v>49</v>
      </c>
      <c r="X34" s="123" t="s">
        <v>1761</v>
      </c>
      <c r="Y34" s="60" t="s">
        <v>1762</v>
      </c>
      <c r="Z34" s="60" t="s">
        <v>1763</v>
      </c>
      <c r="AA34" s="60" t="s">
        <v>1764</v>
      </c>
      <c r="AB34" s="60"/>
      <c r="AC34" s="60"/>
      <c r="AD34" s="193" t="s">
        <v>1771</v>
      </c>
      <c r="AE34" s="410" t="s">
        <v>1495</v>
      </c>
    </row>
    <row r="35" spans="1:31" s="197" customFormat="1" ht="33" x14ac:dyDescent="0.5">
      <c r="A35" s="352"/>
      <c r="B35" s="421"/>
      <c r="C35" s="421"/>
      <c r="D35" s="410"/>
      <c r="E35" s="410"/>
      <c r="F35" s="359" t="s">
        <v>930</v>
      </c>
      <c r="G35" s="359"/>
      <c r="H35" s="359"/>
      <c r="I35" s="410"/>
      <c r="J35" s="352"/>
      <c r="K35" s="410"/>
      <c r="L35" s="410"/>
      <c r="M35" s="410"/>
      <c r="N35" s="352"/>
      <c r="O35" s="410"/>
      <c r="P35" s="424"/>
      <c r="Q35" s="354"/>
      <c r="R35" s="352"/>
      <c r="S35" s="60" t="s">
        <v>49</v>
      </c>
      <c r="T35" s="60" t="s">
        <v>49</v>
      </c>
      <c r="U35" s="60" t="s">
        <v>49</v>
      </c>
      <c r="V35" s="54" t="s">
        <v>49</v>
      </c>
      <c r="W35" s="54" t="s">
        <v>49</v>
      </c>
      <c r="X35" s="193">
        <v>1500000</v>
      </c>
      <c r="Y35" s="193" t="s">
        <v>49</v>
      </c>
      <c r="Z35" s="193" t="s">
        <v>49</v>
      </c>
      <c r="AA35" s="193">
        <v>3000000</v>
      </c>
      <c r="AB35" s="193">
        <v>3500000</v>
      </c>
      <c r="AC35" s="193">
        <v>4000000</v>
      </c>
      <c r="AD35" s="193"/>
      <c r="AE35" s="410"/>
    </row>
    <row r="36" spans="1:31" ht="231" x14ac:dyDescent="0.5">
      <c r="A36" s="352" t="s">
        <v>35</v>
      </c>
      <c r="B36" s="421" t="s">
        <v>111</v>
      </c>
      <c r="C36" s="421" t="s">
        <v>37</v>
      </c>
      <c r="D36" s="410" t="s">
        <v>1774</v>
      </c>
      <c r="E36" s="410" t="s">
        <v>39</v>
      </c>
      <c r="F36" s="358" t="s">
        <v>836</v>
      </c>
      <c r="G36" s="358" t="s">
        <v>1463</v>
      </c>
      <c r="H36" s="358" t="s">
        <v>1496</v>
      </c>
      <c r="I36" s="410" t="s">
        <v>1775</v>
      </c>
      <c r="J36" s="352" t="s">
        <v>1737</v>
      </c>
      <c r="K36" s="410" t="s">
        <v>378</v>
      </c>
      <c r="L36" s="410" t="s">
        <v>1776</v>
      </c>
      <c r="M36" s="410" t="s">
        <v>1776</v>
      </c>
      <c r="N36" s="410" t="s">
        <v>1777</v>
      </c>
      <c r="O36" s="410" t="s">
        <v>1778</v>
      </c>
      <c r="P36" s="423">
        <v>14515000</v>
      </c>
      <c r="Q36" s="353" t="s">
        <v>1779</v>
      </c>
      <c r="R36" s="335" t="s">
        <v>1490</v>
      </c>
      <c r="S36" s="54" t="s">
        <v>1780</v>
      </c>
      <c r="T36" s="54" t="s">
        <v>1759</v>
      </c>
      <c r="U36" s="54" t="s">
        <v>1760</v>
      </c>
      <c r="V36" s="54" t="s">
        <v>49</v>
      </c>
      <c r="W36" s="54" t="s">
        <v>49</v>
      </c>
      <c r="X36" s="51" t="s">
        <v>1761</v>
      </c>
      <c r="Y36" s="54" t="s">
        <v>1781</v>
      </c>
      <c r="Z36" s="54" t="s">
        <v>1782</v>
      </c>
      <c r="AA36" s="54" t="s">
        <v>1783</v>
      </c>
      <c r="AB36" s="54" t="s">
        <v>1765</v>
      </c>
      <c r="AC36" s="54" t="s">
        <v>1784</v>
      </c>
      <c r="AD36" s="54" t="s">
        <v>1777</v>
      </c>
      <c r="AE36" s="344" t="s">
        <v>1751</v>
      </c>
    </row>
    <row r="37" spans="1:31" ht="33" x14ac:dyDescent="0.5">
      <c r="A37" s="352"/>
      <c r="B37" s="421"/>
      <c r="C37" s="421"/>
      <c r="D37" s="410"/>
      <c r="E37" s="410"/>
      <c r="F37" s="359" t="s">
        <v>930</v>
      </c>
      <c r="G37" s="359"/>
      <c r="H37" s="359"/>
      <c r="I37" s="410"/>
      <c r="J37" s="352"/>
      <c r="K37" s="410"/>
      <c r="L37" s="410"/>
      <c r="M37" s="410"/>
      <c r="N37" s="410"/>
      <c r="O37" s="410"/>
      <c r="P37" s="424"/>
      <c r="Q37" s="354"/>
      <c r="R37" s="335"/>
      <c r="S37" s="54" t="s">
        <v>49</v>
      </c>
      <c r="T37" s="54" t="s">
        <v>49</v>
      </c>
      <c r="U37" s="54" t="s">
        <v>49</v>
      </c>
      <c r="V37" s="192">
        <v>6426123</v>
      </c>
      <c r="W37" s="192">
        <v>8221700</v>
      </c>
      <c r="X37" s="192">
        <v>9150000</v>
      </c>
      <c r="Y37" s="192">
        <v>9870000</v>
      </c>
      <c r="Z37" s="192">
        <v>10100000</v>
      </c>
      <c r="AA37" s="192">
        <v>11900000</v>
      </c>
      <c r="AB37" s="192">
        <v>13000000</v>
      </c>
      <c r="AC37" s="192">
        <v>13500000</v>
      </c>
      <c r="AD37" s="192">
        <v>14515000</v>
      </c>
      <c r="AE37" s="344"/>
    </row>
    <row r="38" spans="1:31" ht="231" x14ac:dyDescent="0.5">
      <c r="A38" s="352" t="s">
        <v>35</v>
      </c>
      <c r="B38" s="421" t="s">
        <v>36</v>
      </c>
      <c r="C38" s="421" t="s">
        <v>37</v>
      </c>
      <c r="D38" s="410" t="s">
        <v>1785</v>
      </c>
      <c r="E38" s="410" t="s">
        <v>39</v>
      </c>
      <c r="F38" s="358" t="s">
        <v>836</v>
      </c>
      <c r="G38" s="358" t="s">
        <v>1463</v>
      </c>
      <c r="H38" s="358" t="s">
        <v>1496</v>
      </c>
      <c r="I38" s="410" t="s">
        <v>1786</v>
      </c>
      <c r="J38" s="352" t="s">
        <v>1787</v>
      </c>
      <c r="K38" s="410" t="s">
        <v>378</v>
      </c>
      <c r="L38" s="410" t="s">
        <v>1788</v>
      </c>
      <c r="M38" s="410" t="s">
        <v>1788</v>
      </c>
      <c r="N38" s="410" t="s">
        <v>1789</v>
      </c>
      <c r="O38" s="410" t="s">
        <v>1778</v>
      </c>
      <c r="P38" s="423">
        <v>9199000</v>
      </c>
      <c r="Q38" s="353" t="s">
        <v>1790</v>
      </c>
      <c r="R38" s="335" t="s">
        <v>1490</v>
      </c>
      <c r="S38" s="54" t="s">
        <v>1780</v>
      </c>
      <c r="T38" s="54" t="s">
        <v>1759</v>
      </c>
      <c r="U38" s="54" t="s">
        <v>1760</v>
      </c>
      <c r="V38" s="54" t="s">
        <v>49</v>
      </c>
      <c r="W38" s="54" t="s">
        <v>49</v>
      </c>
      <c r="X38" s="51" t="s">
        <v>1761</v>
      </c>
      <c r="Y38" s="54" t="s">
        <v>1781</v>
      </c>
      <c r="Z38" s="54" t="s">
        <v>1782</v>
      </c>
      <c r="AA38" s="54" t="s">
        <v>1783</v>
      </c>
      <c r="AB38" s="54" t="s">
        <v>1765</v>
      </c>
      <c r="AC38" s="54" t="s">
        <v>1784</v>
      </c>
      <c r="AD38" s="54" t="s">
        <v>1789</v>
      </c>
      <c r="AE38" s="344" t="s">
        <v>1751</v>
      </c>
    </row>
    <row r="39" spans="1:31" ht="33" x14ac:dyDescent="0.5">
      <c r="A39" s="352"/>
      <c r="B39" s="421"/>
      <c r="C39" s="421"/>
      <c r="D39" s="410"/>
      <c r="E39" s="410"/>
      <c r="F39" s="359" t="s">
        <v>930</v>
      </c>
      <c r="G39" s="359"/>
      <c r="H39" s="359"/>
      <c r="I39" s="410"/>
      <c r="J39" s="352"/>
      <c r="K39" s="410"/>
      <c r="L39" s="410"/>
      <c r="M39" s="410"/>
      <c r="N39" s="410"/>
      <c r="O39" s="410"/>
      <c r="P39" s="424"/>
      <c r="Q39" s="354"/>
      <c r="R39" s="335"/>
      <c r="S39" s="54" t="s">
        <v>49</v>
      </c>
      <c r="T39" s="54" t="s">
        <v>49</v>
      </c>
      <c r="U39" s="54" t="s">
        <v>49</v>
      </c>
      <c r="V39" s="192">
        <v>2100000</v>
      </c>
      <c r="W39" s="192">
        <v>2450000</v>
      </c>
      <c r="X39" s="192">
        <v>2860000</v>
      </c>
      <c r="Y39" s="192">
        <v>3425000</v>
      </c>
      <c r="Z39" s="192">
        <v>6325000</v>
      </c>
      <c r="AA39" s="192">
        <v>6525000</v>
      </c>
      <c r="AB39" s="192">
        <v>7155000</v>
      </c>
      <c r="AC39" s="192">
        <v>9199000</v>
      </c>
      <c r="AD39" s="192">
        <v>9199000</v>
      </c>
      <c r="AE39" s="344"/>
    </row>
    <row r="40" spans="1:31" ht="265.5" customHeight="1" x14ac:dyDescent="0.5">
      <c r="A40" s="352" t="s">
        <v>35</v>
      </c>
      <c r="B40" s="421" t="s">
        <v>36</v>
      </c>
      <c r="C40" s="421" t="s">
        <v>37</v>
      </c>
      <c r="D40" s="410" t="s">
        <v>1791</v>
      </c>
      <c r="E40" s="410" t="s">
        <v>39</v>
      </c>
      <c r="F40" s="358" t="s">
        <v>836</v>
      </c>
      <c r="G40" s="358" t="s">
        <v>1463</v>
      </c>
      <c r="H40" s="358" t="s">
        <v>1496</v>
      </c>
      <c r="I40" s="410" t="s">
        <v>1786</v>
      </c>
      <c r="J40" s="352" t="s">
        <v>1787</v>
      </c>
      <c r="K40" s="410" t="s">
        <v>378</v>
      </c>
      <c r="L40" s="410" t="s">
        <v>1788</v>
      </c>
      <c r="M40" s="410" t="s">
        <v>1788</v>
      </c>
      <c r="N40" s="352" t="s">
        <v>1789</v>
      </c>
      <c r="O40" s="410" t="s">
        <v>1778</v>
      </c>
      <c r="P40" s="423">
        <v>9300000</v>
      </c>
      <c r="Q40" s="353" t="s">
        <v>1790</v>
      </c>
      <c r="R40" s="335" t="s">
        <v>1503</v>
      </c>
      <c r="S40" s="54" t="s">
        <v>1780</v>
      </c>
      <c r="T40" s="54" t="s">
        <v>1759</v>
      </c>
      <c r="U40" s="54" t="s">
        <v>1760</v>
      </c>
      <c r="V40" s="54" t="s">
        <v>49</v>
      </c>
      <c r="W40" s="54" t="s">
        <v>49</v>
      </c>
      <c r="X40" s="51" t="s">
        <v>1761</v>
      </c>
      <c r="Y40" s="51" t="s">
        <v>1792</v>
      </c>
      <c r="Z40" s="54" t="s">
        <v>1782</v>
      </c>
      <c r="AA40" s="54" t="s">
        <v>1783</v>
      </c>
      <c r="AB40" s="54" t="s">
        <v>1765</v>
      </c>
      <c r="AC40" s="54" t="s">
        <v>1793</v>
      </c>
      <c r="AD40" s="68" t="s">
        <v>1789</v>
      </c>
      <c r="AE40" s="344" t="s">
        <v>1751</v>
      </c>
    </row>
    <row r="41" spans="1:31" ht="33" x14ac:dyDescent="0.5">
      <c r="A41" s="352"/>
      <c r="B41" s="421"/>
      <c r="C41" s="421"/>
      <c r="D41" s="410"/>
      <c r="E41" s="410"/>
      <c r="F41" s="359" t="s">
        <v>930</v>
      </c>
      <c r="G41" s="359"/>
      <c r="H41" s="359"/>
      <c r="I41" s="410"/>
      <c r="J41" s="352"/>
      <c r="K41" s="410"/>
      <c r="L41" s="410"/>
      <c r="M41" s="410"/>
      <c r="N41" s="352"/>
      <c r="O41" s="410"/>
      <c r="P41" s="424"/>
      <c r="Q41" s="354"/>
      <c r="R41" s="335"/>
      <c r="S41" s="54" t="s">
        <v>49</v>
      </c>
      <c r="T41" s="54" t="s">
        <v>49</v>
      </c>
      <c r="U41" s="54" t="s">
        <v>49</v>
      </c>
      <c r="V41" s="54" t="s">
        <v>49</v>
      </c>
      <c r="W41" s="54" t="s">
        <v>49</v>
      </c>
      <c r="X41" s="54" t="s">
        <v>49</v>
      </c>
      <c r="Y41" s="54" t="s">
        <v>49</v>
      </c>
      <c r="Z41" s="54" t="s">
        <v>49</v>
      </c>
      <c r="AA41" s="54" t="s">
        <v>49</v>
      </c>
      <c r="AB41" s="54" t="s">
        <v>49</v>
      </c>
      <c r="AC41" s="54" t="s">
        <v>49</v>
      </c>
      <c r="AD41" s="54" t="s">
        <v>49</v>
      </c>
      <c r="AE41" s="344"/>
    </row>
    <row r="42" spans="1:31" ht="280.5" customHeight="1" x14ac:dyDescent="0.5">
      <c r="A42" s="352" t="s">
        <v>35</v>
      </c>
      <c r="B42" s="421" t="s">
        <v>111</v>
      </c>
      <c r="C42" s="421" t="s">
        <v>37</v>
      </c>
      <c r="D42" s="410" t="s">
        <v>1794</v>
      </c>
      <c r="E42" s="410" t="s">
        <v>39</v>
      </c>
      <c r="F42" s="358" t="s">
        <v>836</v>
      </c>
      <c r="G42" s="358" t="s">
        <v>1463</v>
      </c>
      <c r="H42" s="358" t="s">
        <v>1496</v>
      </c>
      <c r="I42" s="410" t="s">
        <v>1795</v>
      </c>
      <c r="J42" s="352" t="s">
        <v>1796</v>
      </c>
      <c r="K42" s="410" t="s">
        <v>1797</v>
      </c>
      <c r="L42" s="410" t="s">
        <v>1798</v>
      </c>
      <c r="M42" s="410" t="s">
        <v>1798</v>
      </c>
      <c r="N42" s="410" t="s">
        <v>1799</v>
      </c>
      <c r="O42" s="410" t="s">
        <v>1800</v>
      </c>
      <c r="P42" s="423">
        <v>35000000</v>
      </c>
      <c r="Q42" s="353" t="s">
        <v>1801</v>
      </c>
      <c r="R42" s="335" t="s">
        <v>1503</v>
      </c>
      <c r="S42" s="54" t="s">
        <v>1802</v>
      </c>
      <c r="T42" s="54" t="s">
        <v>1803</v>
      </c>
      <c r="U42" s="54" t="s">
        <v>1804</v>
      </c>
      <c r="V42" s="51" t="s">
        <v>49</v>
      </c>
      <c r="W42" s="51" t="s">
        <v>1805</v>
      </c>
      <c r="X42" s="51" t="s">
        <v>1799</v>
      </c>
      <c r="Y42" s="51" t="s">
        <v>49</v>
      </c>
      <c r="Z42" s="51" t="s">
        <v>49</v>
      </c>
      <c r="AA42" s="51" t="s">
        <v>49</v>
      </c>
      <c r="AB42" s="51" t="s">
        <v>49</v>
      </c>
      <c r="AC42" s="51"/>
      <c r="AD42" s="51" t="s">
        <v>1799</v>
      </c>
      <c r="AE42" s="344" t="s">
        <v>1495</v>
      </c>
    </row>
    <row r="43" spans="1:31" ht="33" x14ac:dyDescent="0.5">
      <c r="A43" s="352"/>
      <c r="B43" s="421"/>
      <c r="C43" s="421"/>
      <c r="D43" s="410"/>
      <c r="E43" s="410"/>
      <c r="F43" s="359" t="s">
        <v>930</v>
      </c>
      <c r="G43" s="359"/>
      <c r="H43" s="359"/>
      <c r="I43" s="410"/>
      <c r="J43" s="352"/>
      <c r="K43" s="410"/>
      <c r="L43" s="410"/>
      <c r="M43" s="410"/>
      <c r="N43" s="410"/>
      <c r="O43" s="410"/>
      <c r="P43" s="424"/>
      <c r="Q43" s="354"/>
      <c r="R43" s="335"/>
      <c r="S43" s="192"/>
      <c r="T43" s="192"/>
      <c r="U43" s="192">
        <v>15000000</v>
      </c>
      <c r="V43" s="192">
        <v>35000000</v>
      </c>
      <c r="W43" s="192" t="s">
        <v>49</v>
      </c>
      <c r="X43" s="192" t="s">
        <v>49</v>
      </c>
      <c r="Y43" s="192" t="s">
        <v>49</v>
      </c>
      <c r="Z43" s="192" t="s">
        <v>49</v>
      </c>
      <c r="AA43" s="192" t="s">
        <v>49</v>
      </c>
      <c r="AB43" s="192" t="s">
        <v>49</v>
      </c>
      <c r="AC43" s="192" t="s">
        <v>49</v>
      </c>
      <c r="AD43" s="192">
        <v>35000000</v>
      </c>
      <c r="AE43" s="344"/>
    </row>
    <row r="44" spans="1:31" ht="198" x14ac:dyDescent="0.5">
      <c r="A44" s="410" t="s">
        <v>35</v>
      </c>
      <c r="B44" s="410" t="s">
        <v>111</v>
      </c>
      <c r="C44" s="410" t="s">
        <v>37</v>
      </c>
      <c r="D44" s="410" t="s">
        <v>1806</v>
      </c>
      <c r="E44" s="410" t="s">
        <v>39</v>
      </c>
      <c r="F44" s="358" t="s">
        <v>836</v>
      </c>
      <c r="G44" s="358" t="s">
        <v>1463</v>
      </c>
      <c r="H44" s="358" t="s">
        <v>1496</v>
      </c>
      <c r="I44" s="410" t="s">
        <v>1807</v>
      </c>
      <c r="J44" s="410" t="s">
        <v>1808</v>
      </c>
      <c r="K44" s="410" t="s">
        <v>378</v>
      </c>
      <c r="L44" s="410" t="s">
        <v>1809</v>
      </c>
      <c r="M44" s="410" t="s">
        <v>1809</v>
      </c>
      <c r="N44" s="410" t="s">
        <v>1810</v>
      </c>
      <c r="O44" s="410" t="s">
        <v>1811</v>
      </c>
      <c r="P44" s="472">
        <v>2000000</v>
      </c>
      <c r="Q44" s="358" t="s">
        <v>1812</v>
      </c>
      <c r="R44" s="344" t="s">
        <v>1503</v>
      </c>
      <c r="S44" s="259" t="s">
        <v>1758</v>
      </c>
      <c r="T44" s="259" t="s">
        <v>1759</v>
      </c>
      <c r="U44" s="259" t="s">
        <v>1492</v>
      </c>
      <c r="V44" s="259" t="s">
        <v>49</v>
      </c>
      <c r="W44" s="259" t="s">
        <v>49</v>
      </c>
      <c r="X44" s="259" t="s">
        <v>49</v>
      </c>
      <c r="Y44" s="259" t="s">
        <v>49</v>
      </c>
      <c r="Z44" s="259" t="s">
        <v>49</v>
      </c>
      <c r="AA44" s="259" t="s">
        <v>49</v>
      </c>
      <c r="AB44" s="259" t="s">
        <v>1813</v>
      </c>
      <c r="AC44" s="259" t="s">
        <v>1814</v>
      </c>
      <c r="AD44" s="259" t="s">
        <v>1815</v>
      </c>
      <c r="AE44" s="344" t="s">
        <v>1495</v>
      </c>
    </row>
    <row r="45" spans="1:31" ht="33" x14ac:dyDescent="0.5">
      <c r="A45" s="410"/>
      <c r="B45" s="410"/>
      <c r="C45" s="410"/>
      <c r="D45" s="410"/>
      <c r="E45" s="410"/>
      <c r="F45" s="359" t="s">
        <v>930</v>
      </c>
      <c r="G45" s="359"/>
      <c r="H45" s="359"/>
      <c r="I45" s="410"/>
      <c r="J45" s="410"/>
      <c r="K45" s="410"/>
      <c r="L45" s="410"/>
      <c r="M45" s="410"/>
      <c r="N45" s="410"/>
      <c r="O45" s="410"/>
      <c r="P45" s="473"/>
      <c r="Q45" s="359"/>
      <c r="R45" s="344"/>
      <c r="S45" s="259" t="s">
        <v>49</v>
      </c>
      <c r="T45" s="259" t="s">
        <v>49</v>
      </c>
      <c r="U45" s="259" t="s">
        <v>49</v>
      </c>
      <c r="V45" s="259" t="s">
        <v>49</v>
      </c>
      <c r="W45" s="259" t="s">
        <v>49</v>
      </c>
      <c r="X45" s="259" t="s">
        <v>49</v>
      </c>
      <c r="Y45" s="259" t="s">
        <v>49</v>
      </c>
      <c r="Z45" s="259" t="s">
        <v>49</v>
      </c>
      <c r="AA45" s="259" t="s">
        <v>49</v>
      </c>
      <c r="AB45" s="259" t="s">
        <v>49</v>
      </c>
      <c r="AC45" s="259" t="s">
        <v>49</v>
      </c>
      <c r="AD45" s="259" t="s">
        <v>49</v>
      </c>
      <c r="AE45" s="344"/>
    </row>
    <row r="46" spans="1:31" ht="165" x14ac:dyDescent="0.5">
      <c r="A46" s="410" t="s">
        <v>35</v>
      </c>
      <c r="B46" s="410" t="s">
        <v>111</v>
      </c>
      <c r="C46" s="410" t="s">
        <v>37</v>
      </c>
      <c r="D46" s="410" t="s">
        <v>1816</v>
      </c>
      <c r="E46" s="410" t="s">
        <v>39</v>
      </c>
      <c r="F46" s="358" t="s">
        <v>836</v>
      </c>
      <c r="G46" s="358" t="s">
        <v>1463</v>
      </c>
      <c r="H46" s="358" t="s">
        <v>1496</v>
      </c>
      <c r="I46" s="410" t="s">
        <v>1817</v>
      </c>
      <c r="J46" s="410" t="s">
        <v>1818</v>
      </c>
      <c r="K46" s="410" t="s">
        <v>378</v>
      </c>
      <c r="L46" s="410" t="s">
        <v>1819</v>
      </c>
      <c r="M46" s="410" t="s">
        <v>1819</v>
      </c>
      <c r="N46" s="410" t="s">
        <v>1820</v>
      </c>
      <c r="O46" s="410" t="s">
        <v>1821</v>
      </c>
      <c r="P46" s="472">
        <v>1000000</v>
      </c>
      <c r="Q46" s="358" t="s">
        <v>1822</v>
      </c>
      <c r="R46" s="344" t="s">
        <v>1503</v>
      </c>
      <c r="S46" s="259" t="s">
        <v>1758</v>
      </c>
      <c r="T46" s="259" t="s">
        <v>1759</v>
      </c>
      <c r="U46" s="259" t="s">
        <v>1492</v>
      </c>
      <c r="V46" s="259" t="s">
        <v>49</v>
      </c>
      <c r="W46" s="259" t="s">
        <v>49</v>
      </c>
      <c r="X46" s="259" t="s">
        <v>49</v>
      </c>
      <c r="Y46" s="259" t="s">
        <v>1823</v>
      </c>
      <c r="Z46" s="259" t="s">
        <v>1824</v>
      </c>
      <c r="AA46" s="259" t="s">
        <v>1825</v>
      </c>
      <c r="AB46" s="259" t="s">
        <v>1820</v>
      </c>
      <c r="AC46" s="259"/>
      <c r="AD46" s="259" t="s">
        <v>1820</v>
      </c>
      <c r="AE46" s="344" t="s">
        <v>1495</v>
      </c>
    </row>
    <row r="47" spans="1:31" ht="33" x14ac:dyDescent="0.5">
      <c r="A47" s="410"/>
      <c r="B47" s="410"/>
      <c r="C47" s="410"/>
      <c r="D47" s="410"/>
      <c r="E47" s="410"/>
      <c r="F47" s="359" t="s">
        <v>930</v>
      </c>
      <c r="G47" s="359"/>
      <c r="H47" s="359"/>
      <c r="I47" s="410"/>
      <c r="J47" s="410"/>
      <c r="K47" s="410"/>
      <c r="L47" s="410"/>
      <c r="M47" s="410"/>
      <c r="N47" s="410"/>
      <c r="O47" s="410"/>
      <c r="P47" s="473"/>
      <c r="Q47" s="359"/>
      <c r="R47" s="344"/>
      <c r="S47" s="259" t="s">
        <v>49</v>
      </c>
      <c r="T47" s="259" t="s">
        <v>49</v>
      </c>
      <c r="U47" s="259" t="s">
        <v>49</v>
      </c>
      <c r="V47" s="259" t="s">
        <v>49</v>
      </c>
      <c r="W47" s="259" t="s">
        <v>49</v>
      </c>
      <c r="X47" s="259" t="s">
        <v>49</v>
      </c>
      <c r="Y47" s="192">
        <v>400000</v>
      </c>
      <c r="Z47" s="192">
        <v>700000</v>
      </c>
      <c r="AA47" s="192">
        <v>1000000</v>
      </c>
      <c r="AB47" s="192">
        <v>1000000</v>
      </c>
      <c r="AC47" s="192">
        <v>1000000</v>
      </c>
      <c r="AD47" s="192">
        <v>1000000</v>
      </c>
      <c r="AE47" s="344"/>
    </row>
    <row r="48" spans="1:31" ht="408.9" customHeight="1" x14ac:dyDescent="0.5">
      <c r="A48" s="410" t="s">
        <v>35</v>
      </c>
      <c r="B48" s="410" t="s">
        <v>111</v>
      </c>
      <c r="C48" s="410" t="s">
        <v>37</v>
      </c>
      <c r="D48" s="410" t="s">
        <v>1826</v>
      </c>
      <c r="E48" s="410" t="s">
        <v>39</v>
      </c>
      <c r="F48" s="358" t="s">
        <v>836</v>
      </c>
      <c r="G48" s="358" t="s">
        <v>1463</v>
      </c>
      <c r="H48" s="358" t="s">
        <v>1496</v>
      </c>
      <c r="I48" s="410" t="s">
        <v>1827</v>
      </c>
      <c r="J48" s="410" t="s">
        <v>1828</v>
      </c>
      <c r="K48" s="410" t="s">
        <v>1829</v>
      </c>
      <c r="L48" s="410" t="s">
        <v>1830</v>
      </c>
      <c r="M48" s="410" t="s">
        <v>1830</v>
      </c>
      <c r="N48" s="410" t="s">
        <v>1831</v>
      </c>
      <c r="O48" s="410" t="s">
        <v>1830</v>
      </c>
      <c r="P48" s="472">
        <v>45849250</v>
      </c>
      <c r="Q48" s="358" t="s">
        <v>1832</v>
      </c>
      <c r="R48" s="344" t="s">
        <v>1503</v>
      </c>
      <c r="S48" s="259" t="s">
        <v>1833</v>
      </c>
      <c r="T48" s="259" t="s">
        <v>1834</v>
      </c>
      <c r="U48" s="259" t="s">
        <v>1835</v>
      </c>
      <c r="V48" s="259" t="s">
        <v>1836</v>
      </c>
      <c r="W48" s="259" t="s">
        <v>1837</v>
      </c>
      <c r="X48" s="259" t="s">
        <v>1838</v>
      </c>
      <c r="Y48" s="259" t="s">
        <v>1839</v>
      </c>
      <c r="Z48" s="259" t="s">
        <v>1840</v>
      </c>
      <c r="AA48" s="259" t="s">
        <v>1841</v>
      </c>
      <c r="AB48" s="259" t="s">
        <v>1842</v>
      </c>
      <c r="AC48" s="259" t="s">
        <v>1843</v>
      </c>
      <c r="AD48" s="259" t="s">
        <v>1844</v>
      </c>
      <c r="AE48" s="344" t="s">
        <v>1495</v>
      </c>
    </row>
    <row r="49" spans="1:31" ht="33" x14ac:dyDescent="0.5">
      <c r="A49" s="410"/>
      <c r="B49" s="410"/>
      <c r="C49" s="410"/>
      <c r="D49" s="410"/>
      <c r="E49" s="410"/>
      <c r="F49" s="359" t="s">
        <v>930</v>
      </c>
      <c r="G49" s="359"/>
      <c r="H49" s="359"/>
      <c r="I49" s="410"/>
      <c r="J49" s="410"/>
      <c r="K49" s="410"/>
      <c r="L49" s="410"/>
      <c r="M49" s="410"/>
      <c r="N49" s="410"/>
      <c r="O49" s="410"/>
      <c r="P49" s="473"/>
      <c r="Q49" s="359"/>
      <c r="R49" s="344"/>
      <c r="S49" s="259" t="s">
        <v>49</v>
      </c>
      <c r="T49" s="259" t="s">
        <v>49</v>
      </c>
      <c r="U49" s="259" t="s">
        <v>49</v>
      </c>
      <c r="V49" s="259" t="s">
        <v>49</v>
      </c>
      <c r="W49" s="259" t="s">
        <v>49</v>
      </c>
      <c r="X49" s="259" t="s">
        <v>49</v>
      </c>
      <c r="Y49" s="259" t="s">
        <v>49</v>
      </c>
      <c r="Z49" s="259" t="s">
        <v>49</v>
      </c>
      <c r="AA49" s="259" t="s">
        <v>49</v>
      </c>
      <c r="AB49" s="259" t="s">
        <v>49</v>
      </c>
      <c r="AC49" s="259" t="s">
        <v>49</v>
      </c>
      <c r="AD49" s="259" t="s">
        <v>49</v>
      </c>
      <c r="AE49" s="344"/>
    </row>
    <row r="50" spans="1:31" ht="231" x14ac:dyDescent="0.5">
      <c r="A50" s="410" t="s">
        <v>35</v>
      </c>
      <c r="B50" s="410" t="s">
        <v>36</v>
      </c>
      <c r="C50" s="410" t="s">
        <v>37</v>
      </c>
      <c r="D50" s="410" t="s">
        <v>1845</v>
      </c>
      <c r="E50" s="410" t="s">
        <v>39</v>
      </c>
      <c r="F50" s="358" t="s">
        <v>836</v>
      </c>
      <c r="G50" s="358" t="s">
        <v>1463</v>
      </c>
      <c r="H50" s="358" t="s">
        <v>1699</v>
      </c>
      <c r="I50" s="410" t="s">
        <v>1846</v>
      </c>
      <c r="J50" s="410" t="s">
        <v>1847</v>
      </c>
      <c r="K50" s="410" t="s">
        <v>378</v>
      </c>
      <c r="L50" s="410" t="s">
        <v>1848</v>
      </c>
      <c r="M50" s="410" t="s">
        <v>1848</v>
      </c>
      <c r="N50" s="410" t="s">
        <v>1849</v>
      </c>
      <c r="O50" s="410" t="s">
        <v>1850</v>
      </c>
      <c r="P50" s="472">
        <v>2000000</v>
      </c>
      <c r="Q50" s="358" t="s">
        <v>1851</v>
      </c>
      <c r="R50" s="344" t="s">
        <v>1490</v>
      </c>
      <c r="S50" s="259" t="s">
        <v>1852</v>
      </c>
      <c r="T50" s="259" t="s">
        <v>1853</v>
      </c>
      <c r="U50" s="259" t="s">
        <v>49</v>
      </c>
      <c r="V50" s="259" t="s">
        <v>1854</v>
      </c>
      <c r="W50" s="259" t="s">
        <v>1855</v>
      </c>
      <c r="X50" s="259" t="s">
        <v>1856</v>
      </c>
      <c r="Y50" s="259" t="s">
        <v>1712</v>
      </c>
      <c r="Z50" s="259" t="s">
        <v>1849</v>
      </c>
      <c r="AA50" s="259" t="s">
        <v>49</v>
      </c>
      <c r="AB50" s="259" t="s">
        <v>49</v>
      </c>
      <c r="AC50" s="259" t="s">
        <v>49</v>
      </c>
      <c r="AD50" s="259" t="s">
        <v>1849</v>
      </c>
      <c r="AE50" s="344" t="s">
        <v>1717</v>
      </c>
    </row>
    <row r="51" spans="1:31" ht="33" x14ac:dyDescent="0.5">
      <c r="A51" s="410"/>
      <c r="B51" s="410"/>
      <c r="C51" s="410"/>
      <c r="D51" s="410"/>
      <c r="E51" s="410"/>
      <c r="F51" s="359" t="s">
        <v>930</v>
      </c>
      <c r="G51" s="359"/>
      <c r="H51" s="359"/>
      <c r="I51" s="410"/>
      <c r="J51" s="410"/>
      <c r="K51" s="410"/>
      <c r="L51" s="410"/>
      <c r="M51" s="410"/>
      <c r="N51" s="410"/>
      <c r="O51" s="410"/>
      <c r="P51" s="473"/>
      <c r="Q51" s="359"/>
      <c r="R51" s="344"/>
      <c r="S51" s="259" t="s">
        <v>49</v>
      </c>
      <c r="T51" s="259" t="s">
        <v>49</v>
      </c>
      <c r="U51" s="259" t="s">
        <v>49</v>
      </c>
      <c r="V51" s="192">
        <v>500000</v>
      </c>
      <c r="W51" s="192">
        <v>1000000</v>
      </c>
      <c r="X51" s="192">
        <v>1600000</v>
      </c>
      <c r="Y51" s="192">
        <v>1800000</v>
      </c>
      <c r="Z51" s="192">
        <v>2000000</v>
      </c>
      <c r="AA51" s="259" t="s">
        <v>49</v>
      </c>
      <c r="AB51" s="259" t="s">
        <v>49</v>
      </c>
      <c r="AC51" s="259" t="s">
        <v>49</v>
      </c>
      <c r="AD51" s="259" t="s">
        <v>49</v>
      </c>
      <c r="AE51" s="344"/>
    </row>
    <row r="52" spans="1:31" ht="201.45" customHeight="1" x14ac:dyDescent="0.5">
      <c r="A52" s="410" t="s">
        <v>35</v>
      </c>
      <c r="B52" s="410" t="s">
        <v>111</v>
      </c>
      <c r="C52" s="410" t="s">
        <v>37</v>
      </c>
      <c r="D52" s="410" t="s">
        <v>1857</v>
      </c>
      <c r="E52" s="410" t="s">
        <v>39</v>
      </c>
      <c r="F52" s="358" t="s">
        <v>836</v>
      </c>
      <c r="G52" s="358" t="s">
        <v>1463</v>
      </c>
      <c r="H52" s="358" t="s">
        <v>1496</v>
      </c>
      <c r="I52" s="358" t="s">
        <v>1858</v>
      </c>
      <c r="J52" s="410" t="s">
        <v>1859</v>
      </c>
      <c r="K52" s="410" t="s">
        <v>378</v>
      </c>
      <c r="L52" s="410" t="s">
        <v>1860</v>
      </c>
      <c r="M52" s="410" t="s">
        <v>1860</v>
      </c>
      <c r="N52" s="358" t="s">
        <v>1861</v>
      </c>
      <c r="O52" s="410" t="s">
        <v>1862</v>
      </c>
      <c r="P52" s="472">
        <v>2400000</v>
      </c>
      <c r="Q52" s="358" t="s">
        <v>1863</v>
      </c>
      <c r="R52" s="344" t="s">
        <v>1503</v>
      </c>
      <c r="S52" s="259" t="s">
        <v>49</v>
      </c>
      <c r="T52" s="259" t="s">
        <v>1864</v>
      </c>
      <c r="U52" s="259" t="s">
        <v>1865</v>
      </c>
      <c r="V52" s="259" t="s">
        <v>49</v>
      </c>
      <c r="W52" s="259" t="s">
        <v>49</v>
      </c>
      <c r="X52" s="259" t="s">
        <v>1866</v>
      </c>
      <c r="Y52" s="259" t="s">
        <v>49</v>
      </c>
      <c r="Z52" s="259" t="s">
        <v>49</v>
      </c>
      <c r="AA52" s="55" t="s">
        <v>1867</v>
      </c>
      <c r="AB52" s="259" t="s">
        <v>49</v>
      </c>
      <c r="AC52" s="259" t="s">
        <v>49</v>
      </c>
      <c r="AD52" s="192" t="s">
        <v>1861</v>
      </c>
      <c r="AE52" s="344" t="s">
        <v>1668</v>
      </c>
    </row>
    <row r="53" spans="1:31" ht="33" x14ac:dyDescent="0.5">
      <c r="A53" s="410"/>
      <c r="B53" s="410"/>
      <c r="C53" s="410"/>
      <c r="D53" s="410"/>
      <c r="E53" s="410"/>
      <c r="F53" s="359" t="s">
        <v>930</v>
      </c>
      <c r="G53" s="359"/>
      <c r="H53" s="359"/>
      <c r="I53" s="359"/>
      <c r="J53" s="410"/>
      <c r="K53" s="410"/>
      <c r="L53" s="410"/>
      <c r="M53" s="410"/>
      <c r="N53" s="359"/>
      <c r="O53" s="410"/>
      <c r="P53" s="473"/>
      <c r="Q53" s="359"/>
      <c r="R53" s="344"/>
      <c r="S53" s="259" t="s">
        <v>49</v>
      </c>
      <c r="T53" s="259" t="s">
        <v>49</v>
      </c>
      <c r="U53" s="259" t="s">
        <v>49</v>
      </c>
      <c r="V53" s="259" t="s">
        <v>49</v>
      </c>
      <c r="W53" s="259" t="s">
        <v>49</v>
      </c>
      <c r="X53" s="259" t="s">
        <v>49</v>
      </c>
      <c r="Y53" s="259" t="s">
        <v>49</v>
      </c>
      <c r="Z53" s="259" t="s">
        <v>49</v>
      </c>
      <c r="AA53" s="196">
        <v>1200000</v>
      </c>
      <c r="AB53" s="259" t="s">
        <v>49</v>
      </c>
      <c r="AC53" s="259" t="s">
        <v>49</v>
      </c>
      <c r="AD53" s="259" t="s">
        <v>49</v>
      </c>
      <c r="AE53" s="344"/>
    </row>
    <row r="54" spans="1:31" ht="198.6" customHeight="1" x14ac:dyDescent="0.5">
      <c r="A54" s="410" t="s">
        <v>35</v>
      </c>
      <c r="B54" s="410" t="s">
        <v>111</v>
      </c>
      <c r="C54" s="410" t="s">
        <v>37</v>
      </c>
      <c r="D54" s="410" t="s">
        <v>1868</v>
      </c>
      <c r="E54" s="410" t="s">
        <v>39</v>
      </c>
      <c r="F54" s="358" t="s">
        <v>836</v>
      </c>
      <c r="G54" s="358" t="s">
        <v>1463</v>
      </c>
      <c r="H54" s="358" t="s">
        <v>1496</v>
      </c>
      <c r="I54" s="410" t="s">
        <v>1691</v>
      </c>
      <c r="J54" s="410" t="s">
        <v>49</v>
      </c>
      <c r="K54" s="410" t="s">
        <v>1692</v>
      </c>
      <c r="L54" s="358" t="s">
        <v>1695</v>
      </c>
      <c r="M54" s="358" t="s">
        <v>1695</v>
      </c>
      <c r="N54" s="358" t="s">
        <v>1869</v>
      </c>
      <c r="O54" s="358" t="s">
        <v>1695</v>
      </c>
      <c r="P54" s="472">
        <v>5900000</v>
      </c>
      <c r="Q54" s="358" t="s">
        <v>1863</v>
      </c>
      <c r="R54" s="344" t="s">
        <v>1503</v>
      </c>
      <c r="S54" s="259" t="s">
        <v>49</v>
      </c>
      <c r="T54" s="259" t="s">
        <v>1864</v>
      </c>
      <c r="U54" s="259" t="s">
        <v>1865</v>
      </c>
      <c r="V54" s="259" t="s">
        <v>49</v>
      </c>
      <c r="W54" s="259" t="s">
        <v>49</v>
      </c>
      <c r="X54" s="259" t="s">
        <v>49</v>
      </c>
      <c r="Y54" s="259" t="s">
        <v>49</v>
      </c>
      <c r="Z54" s="259" t="s">
        <v>49</v>
      </c>
      <c r="AA54" s="259" t="s">
        <v>1870</v>
      </c>
      <c r="AB54" s="259" t="s">
        <v>49</v>
      </c>
      <c r="AC54" s="259" t="s">
        <v>1871</v>
      </c>
      <c r="AD54" s="192" t="s">
        <v>1869</v>
      </c>
      <c r="AE54" s="344" t="s">
        <v>1668</v>
      </c>
    </row>
    <row r="55" spans="1:31" ht="33" x14ac:dyDescent="0.5">
      <c r="A55" s="410"/>
      <c r="B55" s="410"/>
      <c r="C55" s="410"/>
      <c r="D55" s="410"/>
      <c r="E55" s="410"/>
      <c r="F55" s="359" t="s">
        <v>930</v>
      </c>
      <c r="G55" s="359"/>
      <c r="H55" s="359"/>
      <c r="I55" s="410"/>
      <c r="J55" s="410"/>
      <c r="K55" s="410"/>
      <c r="L55" s="359"/>
      <c r="M55" s="359"/>
      <c r="N55" s="359"/>
      <c r="O55" s="359"/>
      <c r="P55" s="473"/>
      <c r="Q55" s="359"/>
      <c r="R55" s="344"/>
      <c r="S55" s="259" t="s">
        <v>49</v>
      </c>
      <c r="T55" s="259" t="s">
        <v>49</v>
      </c>
      <c r="U55" s="259" t="s">
        <v>49</v>
      </c>
      <c r="V55" s="259" t="s">
        <v>49</v>
      </c>
      <c r="W55" s="259" t="s">
        <v>49</v>
      </c>
      <c r="X55" s="259" t="s">
        <v>49</v>
      </c>
      <c r="Y55" s="259" t="s">
        <v>49</v>
      </c>
      <c r="Z55" s="259" t="s">
        <v>49</v>
      </c>
      <c r="AA55" s="192">
        <v>1500000</v>
      </c>
      <c r="AB55" s="259" t="s">
        <v>49</v>
      </c>
      <c r="AC55" s="192">
        <v>3500000</v>
      </c>
      <c r="AD55" s="259" t="s">
        <v>49</v>
      </c>
      <c r="AE55" s="344"/>
    </row>
    <row r="56" spans="1:31" ht="221.7" customHeight="1" x14ac:dyDescent="0.5">
      <c r="A56" s="358" t="s">
        <v>35</v>
      </c>
      <c r="B56" s="410" t="s">
        <v>111</v>
      </c>
      <c r="C56" s="410" t="s">
        <v>37</v>
      </c>
      <c r="D56" s="410" t="s">
        <v>1872</v>
      </c>
      <c r="E56" s="358" t="s">
        <v>39</v>
      </c>
      <c r="F56" s="358" t="s">
        <v>836</v>
      </c>
      <c r="G56" s="358" t="s">
        <v>1463</v>
      </c>
      <c r="H56" s="358" t="s">
        <v>1496</v>
      </c>
      <c r="I56" s="358" t="s">
        <v>1873</v>
      </c>
      <c r="J56" s="410" t="s">
        <v>49</v>
      </c>
      <c r="K56" s="410" t="s">
        <v>1874</v>
      </c>
      <c r="L56" s="358" t="s">
        <v>1680</v>
      </c>
      <c r="M56" s="358" t="s">
        <v>1680</v>
      </c>
      <c r="N56" s="410" t="s">
        <v>1875</v>
      </c>
      <c r="O56" s="358" t="s">
        <v>1876</v>
      </c>
      <c r="P56" s="472">
        <v>17700000</v>
      </c>
      <c r="Q56" s="358" t="s">
        <v>1863</v>
      </c>
      <c r="R56" s="342" t="s">
        <v>1503</v>
      </c>
      <c r="S56" s="259" t="s">
        <v>49</v>
      </c>
      <c r="T56" s="259" t="s">
        <v>1877</v>
      </c>
      <c r="U56" s="259" t="s">
        <v>1865</v>
      </c>
      <c r="V56" s="259" t="s">
        <v>49</v>
      </c>
      <c r="W56" s="259" t="s">
        <v>49</v>
      </c>
      <c r="X56" s="259" t="s">
        <v>49</v>
      </c>
      <c r="Y56" s="259" t="s">
        <v>49</v>
      </c>
      <c r="Z56" s="259" t="s">
        <v>49</v>
      </c>
      <c r="AA56" s="259" t="s">
        <v>1878</v>
      </c>
      <c r="AB56" s="259" t="s">
        <v>49</v>
      </c>
      <c r="AC56" s="259" t="s">
        <v>1879</v>
      </c>
      <c r="AD56" s="192" t="s">
        <v>1875</v>
      </c>
      <c r="AE56" s="344" t="s">
        <v>1668</v>
      </c>
    </row>
    <row r="57" spans="1:31" ht="33" x14ac:dyDescent="0.5">
      <c r="A57" s="359"/>
      <c r="B57" s="410"/>
      <c r="C57" s="410"/>
      <c r="D57" s="410"/>
      <c r="E57" s="359"/>
      <c r="F57" s="359" t="s">
        <v>930</v>
      </c>
      <c r="G57" s="359"/>
      <c r="H57" s="359"/>
      <c r="I57" s="359"/>
      <c r="J57" s="410"/>
      <c r="K57" s="410"/>
      <c r="L57" s="359"/>
      <c r="M57" s="359"/>
      <c r="N57" s="410"/>
      <c r="O57" s="359"/>
      <c r="P57" s="473"/>
      <c r="Q57" s="359"/>
      <c r="R57" s="343"/>
      <c r="S57" s="259" t="s">
        <v>49</v>
      </c>
      <c r="T57" s="259" t="s">
        <v>49</v>
      </c>
      <c r="U57" s="259" t="s">
        <v>49</v>
      </c>
      <c r="V57" s="259" t="s">
        <v>49</v>
      </c>
      <c r="W57" s="259" t="s">
        <v>49</v>
      </c>
      <c r="X57" s="259" t="s">
        <v>49</v>
      </c>
      <c r="Y57" s="259" t="s">
        <v>49</v>
      </c>
      <c r="Z57" s="259" t="s">
        <v>49</v>
      </c>
      <c r="AA57" s="192">
        <v>3900000</v>
      </c>
      <c r="AB57" s="259" t="s">
        <v>49</v>
      </c>
      <c r="AC57" s="192">
        <v>7800000</v>
      </c>
      <c r="AD57" s="259" t="s">
        <v>49</v>
      </c>
      <c r="AE57" s="344"/>
    </row>
    <row r="58" spans="1:31" ht="194.85" customHeight="1" x14ac:dyDescent="0.5">
      <c r="A58" s="410" t="s">
        <v>35</v>
      </c>
      <c r="B58" s="410" t="s">
        <v>111</v>
      </c>
      <c r="C58" s="410" t="s">
        <v>37</v>
      </c>
      <c r="D58" s="410" t="s">
        <v>1880</v>
      </c>
      <c r="E58" s="410" t="s">
        <v>39</v>
      </c>
      <c r="F58" s="358" t="s">
        <v>836</v>
      </c>
      <c r="G58" s="358" t="s">
        <v>1463</v>
      </c>
      <c r="H58" s="425" t="s">
        <v>1465</v>
      </c>
      <c r="I58" s="410" t="s">
        <v>1881</v>
      </c>
      <c r="J58" s="410" t="s">
        <v>1467</v>
      </c>
      <c r="K58" s="410" t="s">
        <v>378</v>
      </c>
      <c r="L58" s="410" t="s">
        <v>1882</v>
      </c>
      <c r="M58" s="410" t="s">
        <v>1882</v>
      </c>
      <c r="N58" s="410" t="s">
        <v>1883</v>
      </c>
      <c r="O58" s="410" t="s">
        <v>1884</v>
      </c>
      <c r="P58" s="472">
        <v>84399086</v>
      </c>
      <c r="Q58" s="358" t="s">
        <v>1473</v>
      </c>
      <c r="R58" s="259" t="s">
        <v>380</v>
      </c>
      <c r="S58" s="259" t="s">
        <v>1885</v>
      </c>
      <c r="T58" s="259" t="s">
        <v>1886</v>
      </c>
      <c r="U58" s="259" t="s">
        <v>1474</v>
      </c>
      <c r="V58" s="259" t="s">
        <v>49</v>
      </c>
      <c r="W58" s="259" t="s">
        <v>49</v>
      </c>
      <c r="X58" s="259" t="s">
        <v>1475</v>
      </c>
      <c r="Y58" s="259" t="s">
        <v>49</v>
      </c>
      <c r="Z58" s="259" t="s">
        <v>49</v>
      </c>
      <c r="AA58" s="259" t="s">
        <v>1887</v>
      </c>
      <c r="AB58" s="259" t="s">
        <v>49</v>
      </c>
      <c r="AC58" s="259" t="s">
        <v>49</v>
      </c>
      <c r="AD58" s="259" t="s">
        <v>1883</v>
      </c>
      <c r="AE58" s="342" t="s">
        <v>1888</v>
      </c>
    </row>
    <row r="59" spans="1:31" ht="33" x14ac:dyDescent="0.5">
      <c r="A59" s="410"/>
      <c r="B59" s="410"/>
      <c r="C59" s="410"/>
      <c r="D59" s="410"/>
      <c r="E59" s="410"/>
      <c r="F59" s="359" t="s">
        <v>930</v>
      </c>
      <c r="G59" s="359"/>
      <c r="H59" s="426"/>
      <c r="I59" s="410"/>
      <c r="J59" s="410"/>
      <c r="K59" s="410"/>
      <c r="L59" s="410"/>
      <c r="M59" s="410"/>
      <c r="N59" s="410"/>
      <c r="O59" s="410"/>
      <c r="P59" s="473"/>
      <c r="Q59" s="359"/>
      <c r="R59" s="259"/>
      <c r="S59" s="259" t="s">
        <v>49</v>
      </c>
      <c r="T59" s="259" t="s">
        <v>49</v>
      </c>
      <c r="U59" s="259" t="s">
        <v>49</v>
      </c>
      <c r="V59" s="259" t="s">
        <v>49</v>
      </c>
      <c r="W59" s="259" t="s">
        <v>49</v>
      </c>
      <c r="X59" s="259" t="s">
        <v>49</v>
      </c>
      <c r="Y59" s="259" t="s">
        <v>49</v>
      </c>
      <c r="Z59" s="259" t="s">
        <v>49</v>
      </c>
      <c r="AA59" s="259" t="s">
        <v>49</v>
      </c>
      <c r="AB59" s="259" t="s">
        <v>49</v>
      </c>
      <c r="AC59" s="259" t="s">
        <v>49</v>
      </c>
      <c r="AD59" s="259" t="s">
        <v>49</v>
      </c>
      <c r="AE59" s="343"/>
    </row>
    <row r="60" spans="1:31" s="10" customFormat="1" ht="233.85" customHeight="1" x14ac:dyDescent="0.5">
      <c r="A60" s="425" t="s">
        <v>35</v>
      </c>
      <c r="B60" s="410" t="s">
        <v>111</v>
      </c>
      <c r="C60" s="410" t="s">
        <v>37</v>
      </c>
      <c r="D60" s="410" t="s">
        <v>1889</v>
      </c>
      <c r="E60" s="358" t="s">
        <v>39</v>
      </c>
      <c r="F60" s="358" t="s">
        <v>836</v>
      </c>
      <c r="G60" s="358" t="s">
        <v>1463</v>
      </c>
      <c r="H60" s="425" t="s">
        <v>1465</v>
      </c>
      <c r="I60" s="410" t="s">
        <v>1890</v>
      </c>
      <c r="J60" s="410" t="s">
        <v>1467</v>
      </c>
      <c r="K60" s="410" t="s">
        <v>378</v>
      </c>
      <c r="L60" s="410" t="s">
        <v>1891</v>
      </c>
      <c r="M60" s="410" t="s">
        <v>1891</v>
      </c>
      <c r="N60" s="410" t="s">
        <v>1892</v>
      </c>
      <c r="O60" s="410" t="s">
        <v>1893</v>
      </c>
      <c r="P60" s="474">
        <v>45000641</v>
      </c>
      <c r="Q60" s="425" t="s">
        <v>1894</v>
      </c>
      <c r="R60" s="358" t="s">
        <v>380</v>
      </c>
      <c r="S60" s="264" t="s">
        <v>1895</v>
      </c>
      <c r="T60" s="264" t="s">
        <v>1896</v>
      </c>
      <c r="U60" s="264" t="s">
        <v>1897</v>
      </c>
      <c r="V60" s="264" t="s">
        <v>1898</v>
      </c>
      <c r="W60" s="264" t="s">
        <v>49</v>
      </c>
      <c r="X60" s="264" t="s">
        <v>1899</v>
      </c>
      <c r="Y60" s="264" t="s">
        <v>49</v>
      </c>
      <c r="Z60" s="264" t="s">
        <v>49</v>
      </c>
      <c r="AA60" s="264" t="s">
        <v>1900</v>
      </c>
      <c r="AB60" s="264" t="s">
        <v>49</v>
      </c>
      <c r="AC60" s="264" t="s">
        <v>49</v>
      </c>
      <c r="AD60" s="264" t="s">
        <v>1892</v>
      </c>
      <c r="AE60" s="358" t="s">
        <v>1901</v>
      </c>
    </row>
    <row r="61" spans="1:31" s="10" customFormat="1" ht="33" x14ac:dyDescent="0.5">
      <c r="A61" s="475"/>
      <c r="B61" s="410"/>
      <c r="C61" s="410"/>
      <c r="D61" s="410"/>
      <c r="E61" s="460"/>
      <c r="F61" s="359" t="s">
        <v>930</v>
      </c>
      <c r="G61" s="359"/>
      <c r="H61" s="475"/>
      <c r="I61" s="410"/>
      <c r="J61" s="410"/>
      <c r="K61" s="410"/>
      <c r="L61" s="410"/>
      <c r="M61" s="410"/>
      <c r="N61" s="410"/>
      <c r="O61" s="410"/>
      <c r="P61" s="476"/>
      <c r="Q61" s="475"/>
      <c r="R61" s="460"/>
      <c r="S61" s="264" t="s">
        <v>49</v>
      </c>
      <c r="T61" s="264" t="s">
        <v>49</v>
      </c>
      <c r="U61" s="264" t="s">
        <v>49</v>
      </c>
      <c r="V61" s="264" t="s">
        <v>49</v>
      </c>
      <c r="W61" s="264" t="s">
        <v>49</v>
      </c>
      <c r="X61" s="264" t="s">
        <v>49</v>
      </c>
      <c r="Y61" s="264" t="s">
        <v>49</v>
      </c>
      <c r="Z61" s="264" t="s">
        <v>49</v>
      </c>
      <c r="AA61" s="264" t="s">
        <v>49</v>
      </c>
      <c r="AB61" s="264" t="s">
        <v>49</v>
      </c>
      <c r="AC61" s="264" t="s">
        <v>49</v>
      </c>
      <c r="AD61" s="264" t="s">
        <v>49</v>
      </c>
      <c r="AE61" s="359"/>
    </row>
    <row r="62" spans="1:31" s="10" customFormat="1" ht="233.85" customHeight="1" x14ac:dyDescent="0.5">
      <c r="A62" s="475"/>
      <c r="B62" s="410" t="s">
        <v>111</v>
      </c>
      <c r="C62" s="410" t="s">
        <v>37</v>
      </c>
      <c r="D62" s="410" t="s">
        <v>1902</v>
      </c>
      <c r="E62" s="460"/>
      <c r="F62" s="358" t="s">
        <v>836</v>
      </c>
      <c r="G62" s="358" t="s">
        <v>1463</v>
      </c>
      <c r="H62" s="475"/>
      <c r="I62" s="410" t="s">
        <v>1903</v>
      </c>
      <c r="J62" s="410" t="s">
        <v>1467</v>
      </c>
      <c r="K62" s="410" t="s">
        <v>378</v>
      </c>
      <c r="L62" s="410" t="s">
        <v>1904</v>
      </c>
      <c r="M62" s="410" t="s">
        <v>1904</v>
      </c>
      <c r="N62" s="410" t="s">
        <v>1905</v>
      </c>
      <c r="O62" s="410" t="s">
        <v>1906</v>
      </c>
      <c r="P62" s="476"/>
      <c r="Q62" s="475"/>
      <c r="R62" s="359"/>
      <c r="S62" s="264" t="s">
        <v>1895</v>
      </c>
      <c r="T62" s="264" t="s">
        <v>1896</v>
      </c>
      <c r="U62" s="264" t="s">
        <v>1897</v>
      </c>
      <c r="V62" s="264" t="s">
        <v>1907</v>
      </c>
      <c r="W62" s="264" t="s">
        <v>49</v>
      </c>
      <c r="X62" s="264" t="s">
        <v>1908</v>
      </c>
      <c r="Y62" s="264" t="s">
        <v>49</v>
      </c>
      <c r="Z62" s="264" t="s">
        <v>49</v>
      </c>
      <c r="AA62" s="264" t="s">
        <v>1909</v>
      </c>
      <c r="AB62" s="264" t="s">
        <v>49</v>
      </c>
      <c r="AC62" s="264" t="s">
        <v>49</v>
      </c>
      <c r="AD62" s="264" t="s">
        <v>1905</v>
      </c>
      <c r="AE62" s="358" t="s">
        <v>1901</v>
      </c>
    </row>
    <row r="63" spans="1:31" s="10" customFormat="1" ht="33" x14ac:dyDescent="0.5">
      <c r="A63" s="426"/>
      <c r="B63" s="410"/>
      <c r="C63" s="410"/>
      <c r="D63" s="410"/>
      <c r="E63" s="359"/>
      <c r="F63" s="359" t="s">
        <v>930</v>
      </c>
      <c r="G63" s="359"/>
      <c r="H63" s="266"/>
      <c r="I63" s="410"/>
      <c r="J63" s="410"/>
      <c r="K63" s="410"/>
      <c r="L63" s="410"/>
      <c r="M63" s="410"/>
      <c r="N63" s="410"/>
      <c r="O63" s="410"/>
      <c r="P63" s="11"/>
      <c r="Q63" s="426"/>
      <c r="R63" s="264"/>
      <c r="S63" s="264" t="s">
        <v>49</v>
      </c>
      <c r="T63" s="264" t="s">
        <v>49</v>
      </c>
      <c r="U63" s="264" t="s">
        <v>49</v>
      </c>
      <c r="V63" s="264" t="s">
        <v>49</v>
      </c>
      <c r="W63" s="264" t="s">
        <v>49</v>
      </c>
      <c r="X63" s="264" t="s">
        <v>49</v>
      </c>
      <c r="Y63" s="264" t="s">
        <v>49</v>
      </c>
      <c r="Z63" s="264" t="s">
        <v>49</v>
      </c>
      <c r="AA63" s="264" t="s">
        <v>49</v>
      </c>
      <c r="AB63" s="264" t="s">
        <v>49</v>
      </c>
      <c r="AC63" s="264" t="s">
        <v>49</v>
      </c>
      <c r="AD63" s="264" t="s">
        <v>49</v>
      </c>
      <c r="AE63" s="359"/>
    </row>
    <row r="64" spans="1:31" ht="168.9" customHeight="1" x14ac:dyDescent="0.5">
      <c r="A64" s="358" t="s">
        <v>35</v>
      </c>
      <c r="B64" s="358" t="s">
        <v>36</v>
      </c>
      <c r="C64" s="410" t="s">
        <v>37</v>
      </c>
      <c r="D64" s="410" t="s">
        <v>1910</v>
      </c>
      <c r="E64" s="358" t="s">
        <v>39</v>
      </c>
      <c r="F64" s="358" t="s">
        <v>836</v>
      </c>
      <c r="G64" s="358" t="s">
        <v>1463</v>
      </c>
      <c r="H64" s="427" t="s">
        <v>1719</v>
      </c>
      <c r="I64" s="358" t="s">
        <v>1911</v>
      </c>
      <c r="J64" s="358" t="s">
        <v>1510</v>
      </c>
      <c r="K64" s="358" t="s">
        <v>378</v>
      </c>
      <c r="L64" s="358" t="s">
        <v>1912</v>
      </c>
      <c r="M64" s="358" t="s">
        <v>1912</v>
      </c>
      <c r="N64" s="358" t="s">
        <v>1913</v>
      </c>
      <c r="O64" s="358" t="s">
        <v>1914</v>
      </c>
      <c r="P64" s="472">
        <v>33103018</v>
      </c>
      <c r="Q64" s="358" t="s">
        <v>1915</v>
      </c>
      <c r="R64" s="259" t="s">
        <v>380</v>
      </c>
      <c r="S64" s="260" t="s">
        <v>1916</v>
      </c>
      <c r="T64" s="259" t="s">
        <v>1917</v>
      </c>
      <c r="U64" s="259" t="s">
        <v>1897</v>
      </c>
      <c r="V64" s="259" t="s">
        <v>1918</v>
      </c>
      <c r="W64" s="259" t="s">
        <v>1919</v>
      </c>
      <c r="X64" s="259" t="s">
        <v>1920</v>
      </c>
      <c r="Y64" s="259" t="s">
        <v>1921</v>
      </c>
      <c r="Z64" s="259" t="s">
        <v>1922</v>
      </c>
      <c r="AA64" s="259" t="s">
        <v>1923</v>
      </c>
      <c r="AB64" s="259" t="s">
        <v>1924</v>
      </c>
      <c r="AC64" s="259" t="s">
        <v>1925</v>
      </c>
      <c r="AD64" s="259" t="s">
        <v>1913</v>
      </c>
      <c r="AE64" s="342" t="s">
        <v>1901</v>
      </c>
    </row>
    <row r="65" spans="1:31" ht="33" x14ac:dyDescent="0.5">
      <c r="A65" s="359"/>
      <c r="B65" s="359"/>
      <c r="C65" s="410"/>
      <c r="D65" s="410"/>
      <c r="E65" s="359"/>
      <c r="F65" s="359" t="s">
        <v>930</v>
      </c>
      <c r="G65" s="359"/>
      <c r="H65" s="428"/>
      <c r="I65" s="359"/>
      <c r="J65" s="359"/>
      <c r="K65" s="359"/>
      <c r="L65" s="359"/>
      <c r="M65" s="359"/>
      <c r="N65" s="359"/>
      <c r="O65" s="359"/>
      <c r="P65" s="473"/>
      <c r="Q65" s="359"/>
      <c r="R65" s="259"/>
      <c r="S65" s="259" t="s">
        <v>49</v>
      </c>
      <c r="T65" s="259" t="s">
        <v>49</v>
      </c>
      <c r="U65" s="259" t="s">
        <v>49</v>
      </c>
      <c r="V65" s="259" t="s">
        <v>49</v>
      </c>
      <c r="W65" s="259" t="s">
        <v>49</v>
      </c>
      <c r="X65" s="259" t="s">
        <v>49</v>
      </c>
      <c r="Y65" s="259" t="s">
        <v>49</v>
      </c>
      <c r="Z65" s="259" t="s">
        <v>49</v>
      </c>
      <c r="AA65" s="259" t="s">
        <v>49</v>
      </c>
      <c r="AB65" s="259" t="s">
        <v>49</v>
      </c>
      <c r="AC65" s="259" t="s">
        <v>49</v>
      </c>
      <c r="AD65" s="259" t="s">
        <v>49</v>
      </c>
      <c r="AE65" s="343"/>
    </row>
    <row r="66" spans="1:31" ht="33" x14ac:dyDescent="0.5">
      <c r="A66" s="10"/>
      <c r="B66" s="10"/>
      <c r="C66" s="10"/>
      <c r="D66" s="10"/>
      <c r="E66" s="10"/>
      <c r="F66" s="10"/>
      <c r="G66" s="10"/>
      <c r="H66" s="10"/>
      <c r="I66" s="10"/>
      <c r="J66" s="10"/>
      <c r="L66" s="10"/>
      <c r="M66" s="10"/>
      <c r="N66" s="10"/>
      <c r="O66" s="10"/>
      <c r="P66" s="224"/>
      <c r="Q66" s="10"/>
      <c r="R66" s="10"/>
      <c r="S66" s="10"/>
      <c r="T66" s="10"/>
      <c r="U66" s="10"/>
      <c r="V66" s="10"/>
      <c r="W66" s="10"/>
      <c r="X66" s="10"/>
      <c r="Y66" s="10"/>
    </row>
    <row r="67" spans="1:31" x14ac:dyDescent="0.5">
      <c r="A67" s="10"/>
      <c r="B67" s="10"/>
      <c r="C67" s="10"/>
      <c r="D67" s="10"/>
      <c r="E67" s="10"/>
      <c r="F67" s="10"/>
      <c r="G67" s="10"/>
      <c r="H67" s="10"/>
      <c r="I67" s="10"/>
      <c r="J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31" x14ac:dyDescent="0.5">
      <c r="A68" s="10"/>
      <c r="B68" s="10"/>
      <c r="C68" s="10"/>
      <c r="D68" s="10"/>
      <c r="E68" s="10"/>
      <c r="F68" s="10"/>
      <c r="G68" s="10"/>
      <c r="H68" s="10"/>
      <c r="I68" s="10"/>
      <c r="J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31" x14ac:dyDescent="0.5">
      <c r="A69" s="10"/>
      <c r="B69" s="10"/>
      <c r="C69" s="10"/>
      <c r="D69" s="10"/>
      <c r="E69" s="10"/>
      <c r="F69" s="10"/>
      <c r="G69" s="10"/>
      <c r="H69" s="10"/>
      <c r="I69" s="10"/>
      <c r="J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1" x14ac:dyDescent="0.5">
      <c r="A70" s="10"/>
      <c r="B70" s="10"/>
      <c r="C70" s="10"/>
      <c r="D70" s="10"/>
      <c r="E70" s="10"/>
      <c r="F70" s="10"/>
      <c r="G70" s="10"/>
      <c r="H70" s="10"/>
      <c r="I70" s="10"/>
      <c r="J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31" x14ac:dyDescent="0.5">
      <c r="A71" s="10"/>
      <c r="B71" s="10"/>
      <c r="C71" s="10"/>
      <c r="D71" s="10"/>
      <c r="E71" s="10"/>
      <c r="F71" s="10"/>
      <c r="G71" s="10"/>
      <c r="H71" s="10"/>
      <c r="I71" s="10"/>
      <c r="J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31" x14ac:dyDescent="0.5">
      <c r="A72" s="10"/>
      <c r="B72" s="10"/>
      <c r="C72" s="10"/>
      <c r="D72" s="10"/>
      <c r="E72" s="10"/>
      <c r="F72" s="10"/>
      <c r="G72" s="10"/>
      <c r="H72" s="10"/>
      <c r="I72" s="10"/>
      <c r="J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31" x14ac:dyDescent="0.5">
      <c r="A73" s="10"/>
      <c r="B73" s="10"/>
      <c r="C73" s="10"/>
      <c r="D73" s="10"/>
      <c r="E73" s="10"/>
      <c r="F73" s="10"/>
      <c r="G73" s="10"/>
      <c r="H73" s="10"/>
      <c r="I73" s="10"/>
      <c r="J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31" x14ac:dyDescent="0.5">
      <c r="A74" s="10"/>
      <c r="B74" s="10"/>
      <c r="C74" s="10"/>
      <c r="D74" s="10"/>
      <c r="E74" s="10"/>
      <c r="F74" s="10"/>
      <c r="G74" s="10"/>
      <c r="H74" s="10"/>
      <c r="I74" s="10"/>
      <c r="J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31" x14ac:dyDescent="0.5">
      <c r="A75" s="10"/>
      <c r="B75" s="10"/>
      <c r="C75" s="10"/>
      <c r="D75" s="10"/>
      <c r="E75" s="10"/>
      <c r="F75" s="10"/>
      <c r="G75" s="10"/>
      <c r="H75" s="10"/>
      <c r="I75" s="10"/>
      <c r="J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31" x14ac:dyDescent="0.5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31" x14ac:dyDescent="0.5">
      <c r="A77" s="10"/>
      <c r="B77" s="10"/>
      <c r="C77" s="10"/>
      <c r="D77" s="10"/>
      <c r="E77" s="10"/>
      <c r="F77" s="10"/>
      <c r="G77" s="10"/>
      <c r="H77" s="10"/>
      <c r="I77" s="10"/>
      <c r="J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31" x14ac:dyDescent="0.5">
      <c r="A78" s="10"/>
      <c r="B78" s="10"/>
      <c r="C78" s="10"/>
      <c r="D78" s="10"/>
      <c r="E78" s="10"/>
      <c r="F78" s="10"/>
      <c r="G78" s="10"/>
      <c r="H78" s="10"/>
      <c r="I78" s="10"/>
      <c r="J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31" x14ac:dyDescent="0.5">
      <c r="A79" s="10"/>
      <c r="B79" s="10"/>
      <c r="C79" s="10"/>
      <c r="D79" s="10"/>
      <c r="E79" s="10"/>
      <c r="F79" s="10"/>
      <c r="G79" s="10"/>
      <c r="H79" s="10"/>
      <c r="I79" s="10"/>
      <c r="J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31" x14ac:dyDescent="0.5">
      <c r="A80" s="10"/>
      <c r="B80" s="10"/>
      <c r="C80" s="10"/>
      <c r="D80" s="10"/>
      <c r="E80" s="10"/>
      <c r="F80" s="10"/>
      <c r="G80" s="10"/>
      <c r="H80" s="10"/>
      <c r="I80" s="10"/>
      <c r="J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5">
      <c r="A81" s="10"/>
      <c r="B81" s="10"/>
      <c r="C81" s="10"/>
      <c r="D81" s="10"/>
      <c r="E81" s="10"/>
      <c r="F81" s="10"/>
      <c r="G81" s="10"/>
      <c r="H81" s="10"/>
      <c r="I81" s="10"/>
      <c r="J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5">
      <c r="A82" s="10"/>
      <c r="B82" s="10"/>
      <c r="C82" s="10"/>
      <c r="D82" s="10"/>
      <c r="E82" s="10"/>
      <c r="F82" s="10"/>
      <c r="G82" s="10"/>
      <c r="H82" s="10"/>
      <c r="I82" s="10"/>
      <c r="J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5">
      <c r="A83" s="10"/>
      <c r="B83" s="10"/>
      <c r="C83" s="10"/>
      <c r="D83" s="10"/>
      <c r="E83" s="10"/>
      <c r="F83" s="10"/>
      <c r="G83" s="10"/>
      <c r="H83" s="10"/>
      <c r="I83" s="10"/>
      <c r="J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5">
      <c r="A84" s="10"/>
      <c r="B84" s="10"/>
      <c r="C84" s="10"/>
      <c r="D84" s="10"/>
      <c r="E84" s="10"/>
      <c r="F84" s="10"/>
      <c r="G84" s="10"/>
      <c r="H84" s="10"/>
      <c r="I84" s="10"/>
      <c r="J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5">
      <c r="A85" s="10"/>
      <c r="B85" s="10"/>
      <c r="C85" s="10"/>
      <c r="D85" s="10"/>
      <c r="E85" s="10"/>
      <c r="F85" s="10"/>
      <c r="G85" s="10"/>
      <c r="H85" s="10"/>
      <c r="I85" s="10"/>
      <c r="J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5">
      <c r="A86" s="10"/>
      <c r="B86" s="10"/>
      <c r="C86" s="10"/>
      <c r="D86" s="10"/>
      <c r="E86" s="10"/>
      <c r="F86" s="10"/>
      <c r="G86" s="10"/>
      <c r="H86" s="10"/>
      <c r="I86" s="10"/>
      <c r="J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5">
      <c r="A87" s="10"/>
      <c r="B87" s="10"/>
      <c r="C87" s="10"/>
      <c r="D87" s="10"/>
      <c r="E87" s="10"/>
      <c r="F87" s="10"/>
      <c r="G87" s="10"/>
      <c r="H87" s="10"/>
      <c r="I87" s="10"/>
      <c r="J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5">
      <c r="A88" s="10"/>
      <c r="B88" s="10"/>
      <c r="C88" s="10"/>
      <c r="D88" s="10"/>
      <c r="E88" s="10"/>
      <c r="F88" s="10"/>
      <c r="G88" s="10"/>
      <c r="H88" s="10"/>
      <c r="I88" s="10"/>
      <c r="J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5">
      <c r="A89" s="10"/>
      <c r="B89" s="10"/>
      <c r="C89" s="10"/>
      <c r="D89" s="10"/>
      <c r="E89" s="10"/>
      <c r="F89" s="10"/>
      <c r="G89" s="10"/>
      <c r="H89" s="10"/>
      <c r="I89" s="10"/>
      <c r="J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5">
      <c r="A90" s="10"/>
      <c r="B90" s="10"/>
      <c r="C90" s="10"/>
      <c r="D90" s="10"/>
      <c r="E90" s="10"/>
      <c r="F90" s="10"/>
      <c r="G90" s="10"/>
      <c r="H90" s="10"/>
      <c r="I90" s="10"/>
      <c r="J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5">
      <c r="A91" s="10"/>
      <c r="B91" s="10"/>
      <c r="C91" s="10"/>
      <c r="D91" s="10"/>
      <c r="E91" s="10"/>
      <c r="F91" s="10"/>
      <c r="G91" s="10"/>
      <c r="H91" s="10"/>
      <c r="I91" s="10"/>
      <c r="J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5">
      <c r="A92" s="10"/>
      <c r="B92" s="10"/>
      <c r="C92" s="10"/>
      <c r="D92" s="10"/>
      <c r="E92" s="10"/>
      <c r="F92" s="10"/>
      <c r="G92" s="10"/>
      <c r="H92" s="10"/>
      <c r="I92" s="10"/>
      <c r="J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5">
      <c r="A93" s="10"/>
      <c r="B93" s="10"/>
      <c r="C93" s="10"/>
      <c r="D93" s="10"/>
      <c r="E93" s="10"/>
      <c r="F93" s="10"/>
      <c r="G93" s="10"/>
      <c r="H93" s="10"/>
      <c r="I93" s="10"/>
      <c r="J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5">
      <c r="A94" s="10"/>
      <c r="B94" s="10"/>
      <c r="C94" s="10"/>
      <c r="D94" s="10"/>
      <c r="E94" s="10"/>
      <c r="F94" s="10"/>
      <c r="G94" s="10"/>
      <c r="H94" s="10"/>
      <c r="I94" s="10"/>
      <c r="J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5">
      <c r="A95" s="10"/>
      <c r="B95" s="10"/>
      <c r="C95" s="10"/>
      <c r="D95" s="10"/>
      <c r="E95" s="10"/>
      <c r="F95" s="10"/>
      <c r="G95" s="10"/>
      <c r="H95" s="10"/>
      <c r="I95" s="10"/>
      <c r="J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5">
      <c r="A96" s="10"/>
      <c r="B96" s="10"/>
      <c r="C96" s="10"/>
      <c r="D96" s="10"/>
      <c r="E96" s="10"/>
      <c r="F96" s="10"/>
      <c r="G96" s="10"/>
      <c r="H96" s="10"/>
      <c r="I96" s="10"/>
      <c r="J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5">
      <c r="A97" s="10"/>
      <c r="B97" s="10"/>
      <c r="C97" s="10"/>
      <c r="D97" s="10"/>
      <c r="E97" s="10"/>
      <c r="F97" s="10"/>
      <c r="G97" s="10"/>
      <c r="H97" s="10"/>
      <c r="I97" s="10"/>
      <c r="J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5">
      <c r="A98" s="10"/>
      <c r="B98" s="10"/>
      <c r="C98" s="10"/>
      <c r="D98" s="10"/>
      <c r="E98" s="10"/>
      <c r="F98" s="10"/>
      <c r="G98" s="10"/>
      <c r="H98" s="10"/>
      <c r="I98" s="10"/>
      <c r="J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5">
      <c r="A99" s="10"/>
      <c r="B99" s="10"/>
      <c r="C99" s="10"/>
      <c r="D99" s="10"/>
      <c r="E99" s="10"/>
      <c r="F99" s="10"/>
      <c r="G99" s="10"/>
      <c r="H99" s="10"/>
      <c r="I99" s="10"/>
      <c r="J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</sheetData>
  <mergeCells count="568">
    <mergeCell ref="F12:F13"/>
    <mergeCell ref="G12:G13"/>
    <mergeCell ref="H8:H9"/>
    <mergeCell ref="I8:I9"/>
    <mergeCell ref="H10:H11"/>
    <mergeCell ref="I10:I11"/>
    <mergeCell ref="H12:H13"/>
    <mergeCell ref="I12:I13"/>
    <mergeCell ref="H14:H15"/>
    <mergeCell ref="I14:I15"/>
    <mergeCell ref="F56:F57"/>
    <mergeCell ref="G56:G57"/>
    <mergeCell ref="F58:F59"/>
    <mergeCell ref="G58:G59"/>
    <mergeCell ref="F60:F61"/>
    <mergeCell ref="G60:G61"/>
    <mergeCell ref="F62:F63"/>
    <mergeCell ref="G62:G63"/>
    <mergeCell ref="F64:F65"/>
    <mergeCell ref="G64:G65"/>
    <mergeCell ref="F46:F47"/>
    <mergeCell ref="G46:G47"/>
    <mergeCell ref="F48:F49"/>
    <mergeCell ref="G48:G49"/>
    <mergeCell ref="F50:F51"/>
    <mergeCell ref="G50:G51"/>
    <mergeCell ref="F52:F53"/>
    <mergeCell ref="G52:G53"/>
    <mergeCell ref="F54:F55"/>
    <mergeCell ref="G54:G55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P32:P33"/>
    <mergeCell ref="P34:P35"/>
    <mergeCell ref="P36:P37"/>
    <mergeCell ref="H42:H43"/>
    <mergeCell ref="F5:F7"/>
    <mergeCell ref="G5:G7"/>
    <mergeCell ref="F8:F9"/>
    <mergeCell ref="G8:G9"/>
    <mergeCell ref="F10:F11"/>
    <mergeCell ref="G10:G11"/>
    <mergeCell ref="F16:F17"/>
    <mergeCell ref="G16:G17"/>
    <mergeCell ref="F18:F19"/>
    <mergeCell ref="G18:G19"/>
    <mergeCell ref="F20:F21"/>
    <mergeCell ref="G20:G21"/>
    <mergeCell ref="F22:F23"/>
    <mergeCell ref="G22:G23"/>
    <mergeCell ref="F24:F25"/>
    <mergeCell ref="G24:G25"/>
    <mergeCell ref="F26:F27"/>
    <mergeCell ref="G26:G27"/>
    <mergeCell ref="F28:F29"/>
    <mergeCell ref="G28:G29"/>
    <mergeCell ref="Q8:Q9"/>
    <mergeCell ref="P8:P9"/>
    <mergeCell ref="P10:P11"/>
    <mergeCell ref="P12:P13"/>
    <mergeCell ref="P14:P15"/>
    <mergeCell ref="P16:P17"/>
    <mergeCell ref="P18:P19"/>
    <mergeCell ref="P20:P21"/>
    <mergeCell ref="P22:P23"/>
    <mergeCell ref="Q16:Q17"/>
    <mergeCell ref="P38:P39"/>
    <mergeCell ref="P40:P41"/>
    <mergeCell ref="P46:P47"/>
    <mergeCell ref="P48:P49"/>
    <mergeCell ref="A64:A65"/>
    <mergeCell ref="B64:B65"/>
    <mergeCell ref="C64:C65"/>
    <mergeCell ref="D64:D65"/>
    <mergeCell ref="E64:E65"/>
    <mergeCell ref="H64:H65"/>
    <mergeCell ref="I64:I65"/>
    <mergeCell ref="J64:J65"/>
    <mergeCell ref="K64:K65"/>
    <mergeCell ref="L64:L65"/>
    <mergeCell ref="M64:M65"/>
    <mergeCell ref="N64:N65"/>
    <mergeCell ref="O64:O65"/>
    <mergeCell ref="A56:A57"/>
    <mergeCell ref="B56:B57"/>
    <mergeCell ref="C56:C57"/>
    <mergeCell ref="E50:E51"/>
    <mergeCell ref="H50:H51"/>
    <mergeCell ref="P50:P51"/>
    <mergeCell ref="C46:C47"/>
    <mergeCell ref="A60:A63"/>
    <mergeCell ref="D60:D61"/>
    <mergeCell ref="E60:E63"/>
    <mergeCell ref="H60:H62"/>
    <mergeCell ref="I60:I61"/>
    <mergeCell ref="J60:J61"/>
    <mergeCell ref="I58:I59"/>
    <mergeCell ref="J58:J59"/>
    <mergeCell ref="K58:K59"/>
    <mergeCell ref="A58:A59"/>
    <mergeCell ref="B58:B59"/>
    <mergeCell ref="C58:C59"/>
    <mergeCell ref="B60:B61"/>
    <mergeCell ref="C60:C61"/>
    <mergeCell ref="B62:B63"/>
    <mergeCell ref="C62:C63"/>
    <mergeCell ref="AE64:AE65"/>
    <mergeCell ref="AE62:AE63"/>
    <mergeCell ref="D58:D59"/>
    <mergeCell ref="E58:E59"/>
    <mergeCell ref="H58:H59"/>
    <mergeCell ref="N62:N63"/>
    <mergeCell ref="K60:K61"/>
    <mergeCell ref="L60:L61"/>
    <mergeCell ref="R56:R57"/>
    <mergeCell ref="AE56:AE57"/>
    <mergeCell ref="D62:D63"/>
    <mergeCell ref="I62:I63"/>
    <mergeCell ref="J62:J63"/>
    <mergeCell ref="D56:D57"/>
    <mergeCell ref="E56:E57"/>
    <mergeCell ref="H56:H57"/>
    <mergeCell ref="I56:I57"/>
    <mergeCell ref="J56:J57"/>
    <mergeCell ref="Q64:Q65"/>
    <mergeCell ref="P64:P65"/>
    <mergeCell ref="AE58:AE59"/>
    <mergeCell ref="L58:L59"/>
    <mergeCell ref="M58:M59"/>
    <mergeCell ref="N58:N59"/>
    <mergeCell ref="O54:O55"/>
    <mergeCell ref="R54:R55"/>
    <mergeCell ref="O62:O63"/>
    <mergeCell ref="O58:O59"/>
    <mergeCell ref="R60:R62"/>
    <mergeCell ref="AE60:AE61"/>
    <mergeCell ref="K62:K63"/>
    <mergeCell ref="L62:L63"/>
    <mergeCell ref="M56:M57"/>
    <mergeCell ref="N56:N57"/>
    <mergeCell ref="O56:O57"/>
    <mergeCell ref="K56:K57"/>
    <mergeCell ref="L56:L57"/>
    <mergeCell ref="Q56:Q57"/>
    <mergeCell ref="Q58:Q59"/>
    <mergeCell ref="Q60:Q63"/>
    <mergeCell ref="P60:P62"/>
    <mergeCell ref="P56:P57"/>
    <mergeCell ref="P58:P59"/>
    <mergeCell ref="M62:M63"/>
    <mergeCell ref="M60:M61"/>
    <mergeCell ref="N60:N61"/>
    <mergeCell ref="O60:O61"/>
    <mergeCell ref="AE52:AE53"/>
    <mergeCell ref="A54:A55"/>
    <mergeCell ref="B54:B55"/>
    <mergeCell ref="C54:C55"/>
    <mergeCell ref="D54:D55"/>
    <mergeCell ref="E54:E55"/>
    <mergeCell ref="H54:H55"/>
    <mergeCell ref="I54:I55"/>
    <mergeCell ref="J54:J55"/>
    <mergeCell ref="J52:J53"/>
    <mergeCell ref="K52:K53"/>
    <mergeCell ref="L52:L53"/>
    <mergeCell ref="M52:M53"/>
    <mergeCell ref="N52:N53"/>
    <mergeCell ref="O52:O53"/>
    <mergeCell ref="Q52:Q53"/>
    <mergeCell ref="Q54:Q55"/>
    <mergeCell ref="P52:P53"/>
    <mergeCell ref="P54:P55"/>
    <mergeCell ref="AE54:AE55"/>
    <mergeCell ref="K54:K55"/>
    <mergeCell ref="L54:L55"/>
    <mergeCell ref="M54:M55"/>
    <mergeCell ref="N54:N55"/>
    <mergeCell ref="E46:E47"/>
    <mergeCell ref="H46:H47"/>
    <mergeCell ref="O50:O51"/>
    <mergeCell ref="R50:R51"/>
    <mergeCell ref="AE50:AE51"/>
    <mergeCell ref="A52:A53"/>
    <mergeCell ref="B52:B53"/>
    <mergeCell ref="C52:C53"/>
    <mergeCell ref="D52:D53"/>
    <mergeCell ref="E52:E53"/>
    <mergeCell ref="H52:H53"/>
    <mergeCell ref="I52:I53"/>
    <mergeCell ref="I50:I51"/>
    <mergeCell ref="J50:J51"/>
    <mergeCell ref="K50:K51"/>
    <mergeCell ref="L50:L51"/>
    <mergeCell ref="M50:M51"/>
    <mergeCell ref="N50:N51"/>
    <mergeCell ref="A50:A51"/>
    <mergeCell ref="B50:B51"/>
    <mergeCell ref="C50:C51"/>
    <mergeCell ref="D50:D51"/>
    <mergeCell ref="L48:L49"/>
    <mergeCell ref="R52:R53"/>
    <mergeCell ref="M48:M49"/>
    <mergeCell ref="N48:N49"/>
    <mergeCell ref="O48:O49"/>
    <mergeCell ref="R48:R49"/>
    <mergeCell ref="AE48:AE49"/>
    <mergeCell ref="AE46:AE47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K46:K47"/>
    <mergeCell ref="L46:L47"/>
    <mergeCell ref="M46:M47"/>
    <mergeCell ref="N46:N47"/>
    <mergeCell ref="O46:O47"/>
    <mergeCell ref="R46:R47"/>
    <mergeCell ref="A46:A47"/>
    <mergeCell ref="B46:B47"/>
    <mergeCell ref="D46:D47"/>
    <mergeCell ref="A42:A43"/>
    <mergeCell ref="B42:B43"/>
    <mergeCell ref="C42:C43"/>
    <mergeCell ref="D42:D43"/>
    <mergeCell ref="E42:E43"/>
    <mergeCell ref="K44:K45"/>
    <mergeCell ref="L44:L45"/>
    <mergeCell ref="M44:M45"/>
    <mergeCell ref="N44:N45"/>
    <mergeCell ref="F42:F43"/>
    <mergeCell ref="G42:G43"/>
    <mergeCell ref="F44:F45"/>
    <mergeCell ref="G44:G45"/>
    <mergeCell ref="N38:N39"/>
    <mergeCell ref="O38:O39"/>
    <mergeCell ref="R38:R39"/>
    <mergeCell ref="A38:A39"/>
    <mergeCell ref="B38:B39"/>
    <mergeCell ref="C38:C39"/>
    <mergeCell ref="I46:I47"/>
    <mergeCell ref="J46:J47"/>
    <mergeCell ref="J44:J45"/>
    <mergeCell ref="O42:O43"/>
    <mergeCell ref="R42:R43"/>
    <mergeCell ref="A44:A45"/>
    <mergeCell ref="B44:B45"/>
    <mergeCell ref="C44:C45"/>
    <mergeCell ref="D44:D45"/>
    <mergeCell ref="E44:E45"/>
    <mergeCell ref="H44:H45"/>
    <mergeCell ref="I44:I45"/>
    <mergeCell ref="I42:I43"/>
    <mergeCell ref="J42:J43"/>
    <mergeCell ref="K42:K43"/>
    <mergeCell ref="L42:L43"/>
    <mergeCell ref="M42:M43"/>
    <mergeCell ref="N42:N43"/>
    <mergeCell ref="A40:A41"/>
    <mergeCell ref="B40:B41"/>
    <mergeCell ref="C40:C41"/>
    <mergeCell ref="D40:D41"/>
    <mergeCell ref="E40:E41"/>
    <mergeCell ref="H40:H41"/>
    <mergeCell ref="I40:I41"/>
    <mergeCell ref="J40:J41"/>
    <mergeCell ref="K40:K41"/>
    <mergeCell ref="L40:L41"/>
    <mergeCell ref="M40:M41"/>
    <mergeCell ref="N40:N41"/>
    <mergeCell ref="O40:O41"/>
    <mergeCell ref="R44:R45"/>
    <mergeCell ref="AE44:AE45"/>
    <mergeCell ref="R40:R41"/>
    <mergeCell ref="AE40:AE41"/>
    <mergeCell ref="AE42:AE43"/>
    <mergeCell ref="O44:O45"/>
    <mergeCell ref="P42:P43"/>
    <mergeCell ref="P44:P45"/>
    <mergeCell ref="D38:D39"/>
    <mergeCell ref="E38:E39"/>
    <mergeCell ref="H38:H39"/>
    <mergeCell ref="I38:I39"/>
    <mergeCell ref="J38:J39"/>
    <mergeCell ref="J36:J37"/>
    <mergeCell ref="O34:O35"/>
    <mergeCell ref="R34:R35"/>
    <mergeCell ref="AE34:AE35"/>
    <mergeCell ref="K34:K35"/>
    <mergeCell ref="L34:L35"/>
    <mergeCell ref="M34:M35"/>
    <mergeCell ref="N34:N35"/>
    <mergeCell ref="R36:R37"/>
    <mergeCell ref="AE36:AE37"/>
    <mergeCell ref="K36:K37"/>
    <mergeCell ref="L36:L37"/>
    <mergeCell ref="M36:M37"/>
    <mergeCell ref="N36:N37"/>
    <mergeCell ref="O36:O37"/>
    <mergeCell ref="AE38:AE39"/>
    <mergeCell ref="K38:K39"/>
    <mergeCell ref="L38:L39"/>
    <mergeCell ref="M38:M39"/>
    <mergeCell ref="A36:A37"/>
    <mergeCell ref="B36:B37"/>
    <mergeCell ref="C36:C37"/>
    <mergeCell ref="D36:D37"/>
    <mergeCell ref="E36:E37"/>
    <mergeCell ref="H36:H37"/>
    <mergeCell ref="I36:I37"/>
    <mergeCell ref="I34:I35"/>
    <mergeCell ref="J34:J35"/>
    <mergeCell ref="A34:A35"/>
    <mergeCell ref="B34:B35"/>
    <mergeCell ref="C34:C35"/>
    <mergeCell ref="D34:D35"/>
    <mergeCell ref="E34:E35"/>
    <mergeCell ref="H34:H35"/>
    <mergeCell ref="AE32:AE33"/>
    <mergeCell ref="AE30:AE31"/>
    <mergeCell ref="A32:A33"/>
    <mergeCell ref="B32:B33"/>
    <mergeCell ref="C32:C33"/>
    <mergeCell ref="D32:D33"/>
    <mergeCell ref="E32:E33"/>
    <mergeCell ref="H32:H33"/>
    <mergeCell ref="I32:I33"/>
    <mergeCell ref="J32:J33"/>
    <mergeCell ref="K32:K33"/>
    <mergeCell ref="L30:L31"/>
    <mergeCell ref="M30:M31"/>
    <mergeCell ref="N30:N31"/>
    <mergeCell ref="O30:O31"/>
    <mergeCell ref="R30:R31"/>
    <mergeCell ref="AD30:AD31"/>
    <mergeCell ref="L32:L33"/>
    <mergeCell ref="M32:M33"/>
    <mergeCell ref="N32:N33"/>
    <mergeCell ref="O32:O33"/>
    <mergeCell ref="R32:R33"/>
    <mergeCell ref="A30:A31"/>
    <mergeCell ref="B30:B31"/>
    <mergeCell ref="C30:C31"/>
    <mergeCell ref="D30:D31"/>
    <mergeCell ref="E30:E31"/>
    <mergeCell ref="H30:H31"/>
    <mergeCell ref="I30:I31"/>
    <mergeCell ref="J30:J31"/>
    <mergeCell ref="K30:K31"/>
    <mergeCell ref="O24:O25"/>
    <mergeCell ref="R24:R25"/>
    <mergeCell ref="I24:I25"/>
    <mergeCell ref="J24:J25"/>
    <mergeCell ref="P24:P25"/>
    <mergeCell ref="P26:P27"/>
    <mergeCell ref="P28:P29"/>
    <mergeCell ref="P30:P31"/>
    <mergeCell ref="F30:F31"/>
    <mergeCell ref="G30:G31"/>
    <mergeCell ref="Q28:Q29"/>
    <mergeCell ref="Q30:Q31"/>
    <mergeCell ref="AE24:AE25"/>
    <mergeCell ref="K24:K25"/>
    <mergeCell ref="L24:L25"/>
    <mergeCell ref="M24:M25"/>
    <mergeCell ref="N24:N25"/>
    <mergeCell ref="R26:R27"/>
    <mergeCell ref="AE26:AE27"/>
    <mergeCell ref="K26:K27"/>
    <mergeCell ref="L26:L27"/>
    <mergeCell ref="M26:M27"/>
    <mergeCell ref="N26:N27"/>
    <mergeCell ref="O26:O27"/>
    <mergeCell ref="Q24:Q25"/>
    <mergeCell ref="AE28:AE29"/>
    <mergeCell ref="K28:K29"/>
    <mergeCell ref="L28:L29"/>
    <mergeCell ref="M28:M29"/>
    <mergeCell ref="N28:N29"/>
    <mergeCell ref="O28:O29"/>
    <mergeCell ref="R28:R29"/>
    <mergeCell ref="A26:A27"/>
    <mergeCell ref="B26:B27"/>
    <mergeCell ref="C26:C27"/>
    <mergeCell ref="D26:D27"/>
    <mergeCell ref="E26:E27"/>
    <mergeCell ref="H26:H27"/>
    <mergeCell ref="I26:I27"/>
    <mergeCell ref="J26:J27"/>
    <mergeCell ref="A28:A29"/>
    <mergeCell ref="B28:B29"/>
    <mergeCell ref="C28:C29"/>
    <mergeCell ref="D28:D29"/>
    <mergeCell ref="E28:E29"/>
    <mergeCell ref="H28:H29"/>
    <mergeCell ref="I28:I29"/>
    <mergeCell ref="J28:J29"/>
    <mergeCell ref="Q26:Q27"/>
    <mergeCell ref="A24:A25"/>
    <mergeCell ref="B24:B25"/>
    <mergeCell ref="C24:C25"/>
    <mergeCell ref="D24:D25"/>
    <mergeCell ref="E24:E25"/>
    <mergeCell ref="H24:H25"/>
    <mergeCell ref="L22:L23"/>
    <mergeCell ref="M22:M23"/>
    <mergeCell ref="N22:N23"/>
    <mergeCell ref="O22:O23"/>
    <mergeCell ref="R22:R23"/>
    <mergeCell ref="AE22:AE23"/>
    <mergeCell ref="AE20:AE21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R20:R21"/>
    <mergeCell ref="Q20:Q21"/>
    <mergeCell ref="Q22:Q23"/>
    <mergeCell ref="R18:R19"/>
    <mergeCell ref="AE18:AE19"/>
    <mergeCell ref="A20:A21"/>
    <mergeCell ref="B20:B21"/>
    <mergeCell ref="C20:C21"/>
    <mergeCell ref="D20:D21"/>
    <mergeCell ref="E20:E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H18:H19"/>
    <mergeCell ref="I18:I19"/>
    <mergeCell ref="Q18:Q19"/>
    <mergeCell ref="I16:I17"/>
    <mergeCell ref="J16:J17"/>
    <mergeCell ref="N14:N15"/>
    <mergeCell ref="O14:O15"/>
    <mergeCell ref="R14:R15"/>
    <mergeCell ref="AE14:AE15"/>
    <mergeCell ref="A16:A17"/>
    <mergeCell ref="B16:B17"/>
    <mergeCell ref="C16:C17"/>
    <mergeCell ref="D16:D17"/>
    <mergeCell ref="E16:E17"/>
    <mergeCell ref="H16:H17"/>
    <mergeCell ref="O16:O17"/>
    <mergeCell ref="R16:R17"/>
    <mergeCell ref="AE16:AE17"/>
    <mergeCell ref="K16:K17"/>
    <mergeCell ref="L16:L17"/>
    <mergeCell ref="M16:M17"/>
    <mergeCell ref="N16:N17"/>
    <mergeCell ref="A14:A15"/>
    <mergeCell ref="B14:B15"/>
    <mergeCell ref="C14:C15"/>
    <mergeCell ref="D14:D15"/>
    <mergeCell ref="E14:E15"/>
    <mergeCell ref="J14:J15"/>
    <mergeCell ref="K14:K15"/>
    <mergeCell ref="L14:L15"/>
    <mergeCell ref="M14:M15"/>
    <mergeCell ref="R10:R11"/>
    <mergeCell ref="AE10:AE11"/>
    <mergeCell ref="A12:A13"/>
    <mergeCell ref="B12:B13"/>
    <mergeCell ref="C12:C13"/>
    <mergeCell ref="D12:D13"/>
    <mergeCell ref="E12:E13"/>
    <mergeCell ref="J12:J13"/>
    <mergeCell ref="AE12:AE13"/>
    <mergeCell ref="K12:K13"/>
    <mergeCell ref="L12:L13"/>
    <mergeCell ref="M12:M13"/>
    <mergeCell ref="N12:N13"/>
    <mergeCell ref="O12:O13"/>
    <mergeCell ref="R12:R13"/>
    <mergeCell ref="Q10:Q11"/>
    <mergeCell ref="Q12:Q13"/>
    <mergeCell ref="Q14:Q15"/>
    <mergeCell ref="F14:F15"/>
    <mergeCell ref="G14:G15"/>
    <mergeCell ref="AE8:AE9"/>
    <mergeCell ref="A10:A11"/>
    <mergeCell ref="B10:B11"/>
    <mergeCell ref="C10:C11"/>
    <mergeCell ref="D10:D11"/>
    <mergeCell ref="E10:E11"/>
    <mergeCell ref="J10:J11"/>
    <mergeCell ref="K10:K11"/>
    <mergeCell ref="L10:L11"/>
    <mergeCell ref="M10:M11"/>
    <mergeCell ref="K8:K9"/>
    <mergeCell ref="L8:L9"/>
    <mergeCell ref="M8:M9"/>
    <mergeCell ref="N8:N9"/>
    <mergeCell ref="O8:O9"/>
    <mergeCell ref="R8:R9"/>
    <mergeCell ref="A8:A9"/>
    <mergeCell ref="B8:B9"/>
    <mergeCell ref="C8:C9"/>
    <mergeCell ref="D8:D9"/>
    <mergeCell ref="E8:E9"/>
    <mergeCell ref="J8:J9"/>
    <mergeCell ref="N10:N11"/>
    <mergeCell ref="O10:O11"/>
    <mergeCell ref="P5:P7"/>
    <mergeCell ref="Q5:Q7"/>
    <mergeCell ref="R5:R7"/>
    <mergeCell ref="S5:AE5"/>
    <mergeCell ref="S6:AE6"/>
    <mergeCell ref="I5:I7"/>
    <mergeCell ref="J5:J7"/>
    <mergeCell ref="K5:K7"/>
    <mergeCell ref="L5:L7"/>
    <mergeCell ref="M5:M7"/>
    <mergeCell ref="N5:N7"/>
    <mergeCell ref="A1:O1"/>
    <mergeCell ref="A2:K2"/>
    <mergeCell ref="A3:K3"/>
    <mergeCell ref="A4:B4"/>
    <mergeCell ref="A5:A7"/>
    <mergeCell ref="B5:B7"/>
    <mergeCell ref="C5:C7"/>
    <mergeCell ref="D5:D7"/>
    <mergeCell ref="E5:E7"/>
    <mergeCell ref="H5:H7"/>
    <mergeCell ref="O5:O7"/>
    <mergeCell ref="Q50:Q5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</mergeCells>
  <pageMargins left="0.7" right="0.7" top="0.75" bottom="0.75" header="0.3" footer="0.3"/>
  <pageSetup paperSize="9" scale="15" fitToHeight="0" orientation="landscape" r:id="rId1"/>
  <rowBreaks count="1" manualBreakCount="1">
    <brk id="17" max="2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'C:\Users\nokwandam1\Desktop\Performance Templates\SDBIP OP\22 23\Submissions\ESS\[DRAFT SDBIP 22_23 FY Departmental.xlsx]kpa''s'!#REF!</xm:f>
          </x14:formula1>
          <xm:sqref>E16:E60 E64:E65</xm:sqref>
        </x14:dataValidation>
        <x14:dataValidation type="list" allowBlank="1" showInputMessage="1" showErrorMessage="1">
          <x14:formula1>
            <xm:f>'C:\Users\ThabaniM\AppData\Local\Microsoft\Windows\INetCache\Content.Outlook\E9W4N4OD\[Copy of DRAFT SDBIP 22_23 FY BK FINAL 20 JUNE 2022 Bheka.xlsx]kpa''s'!#REF!</xm:f>
          </x14:formula1>
          <xm:sqref>E8:E15 F12:G15</xm:sqref>
        </x14:dataValidation>
        <x14:dataValidation type="list" allowBlank="1" showInputMessage="1" showErrorMessage="1">
          <x14:formula1>
            <xm:f>'C:\Users\ThabaniM\AppData\Local\Microsoft\Windows\INetCache\Content.Outlook\E9W4N4OD\[Copy of DRAFT SDBIP 22_23 FY BK FINAL 20 JUNE 2022 Bheka.xlsx]cds strategies 17 18'!#REF!</xm:f>
          </x14:formula1>
          <xm:sqref>C8:C65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8"/>
  <sheetViews>
    <sheetView zoomScale="80" zoomScaleNormal="80" workbookViewId="0">
      <pane ySplit="1" topLeftCell="A2" activePane="bottomLeft" state="frozen"/>
      <selection activeCell="Z1" sqref="Z1"/>
      <selection pane="bottomLeft" activeCell="A223" sqref="A223"/>
    </sheetView>
  </sheetViews>
  <sheetFormatPr defaultColWidth="8.88671875" defaultRowHeight="14.4" x14ac:dyDescent="0.3"/>
  <cols>
    <col min="1" max="1" width="20.6640625" customWidth="1"/>
    <col min="2" max="2" width="27.6640625" bestFit="1" customWidth="1"/>
    <col min="3" max="3" width="10" style="253" bestFit="1" customWidth="1"/>
    <col min="4" max="4" width="12.6640625" customWidth="1"/>
    <col min="5" max="5" width="23.5546875" customWidth="1"/>
    <col min="6" max="6" width="15.5546875" style="253" customWidth="1"/>
    <col min="7" max="7" width="30" customWidth="1"/>
    <col min="8" max="8" width="75.5546875" customWidth="1"/>
    <col min="9" max="9" width="94.33203125" customWidth="1"/>
    <col min="10" max="10" width="6.6640625" customWidth="1"/>
    <col min="11" max="11" width="53.21875" customWidth="1"/>
    <col min="12" max="12" width="15.77734375" customWidth="1"/>
    <col min="13" max="13" width="14.6640625" customWidth="1"/>
    <col min="14" max="14" width="13.6640625" bestFit="1" customWidth="1"/>
    <col min="15" max="15" width="14.6640625" bestFit="1" customWidth="1"/>
    <col min="16" max="16" width="71.33203125" style="21" customWidth="1"/>
    <col min="17" max="16384" width="8.88671875" style="21"/>
  </cols>
  <sheetData>
    <row r="1" spans="1:15" ht="25.8" customHeight="1" x14ac:dyDescent="0.3">
      <c r="A1" s="230" t="s">
        <v>2156</v>
      </c>
      <c r="B1" s="230" t="s">
        <v>2157</v>
      </c>
      <c r="C1" s="231" t="s">
        <v>2158</v>
      </c>
      <c r="D1" s="230" t="s">
        <v>2159</v>
      </c>
      <c r="E1" s="230" t="s">
        <v>2160</v>
      </c>
      <c r="F1" s="231" t="s">
        <v>2161</v>
      </c>
      <c r="G1" s="230" t="s">
        <v>10</v>
      </c>
      <c r="H1" s="230" t="s">
        <v>2162</v>
      </c>
      <c r="I1" s="230" t="s">
        <v>2163</v>
      </c>
      <c r="J1" s="230" t="s">
        <v>2164</v>
      </c>
      <c r="K1" s="230" t="s">
        <v>2165</v>
      </c>
      <c r="L1" s="230" t="s">
        <v>2166</v>
      </c>
      <c r="M1" s="230" t="s">
        <v>2167</v>
      </c>
      <c r="N1" s="230" t="s">
        <v>2168</v>
      </c>
      <c r="O1" s="230" t="s">
        <v>2169</v>
      </c>
    </row>
    <row r="2" spans="1:15" s="232" customFormat="1" ht="14.4" customHeight="1" x14ac:dyDescent="0.3">
      <c r="A2" s="232" t="s">
        <v>2170</v>
      </c>
      <c r="B2" s="232" t="s">
        <v>2171</v>
      </c>
      <c r="C2" s="233">
        <v>502100</v>
      </c>
      <c r="D2" s="232" t="s">
        <v>2172</v>
      </c>
      <c r="E2" s="232" t="s">
        <v>2173</v>
      </c>
      <c r="F2" s="234" t="s">
        <v>2174</v>
      </c>
      <c r="G2" s="232" t="s">
        <v>2175</v>
      </c>
      <c r="H2" s="232" t="s">
        <v>2176</v>
      </c>
      <c r="I2" s="232" t="s">
        <v>2177</v>
      </c>
      <c r="J2" s="232">
        <v>1000</v>
      </c>
      <c r="K2" s="232" t="s">
        <v>2178</v>
      </c>
      <c r="L2" s="235">
        <v>36000</v>
      </c>
      <c r="M2" s="235">
        <v>0</v>
      </c>
      <c r="N2" s="235"/>
      <c r="O2" s="235"/>
    </row>
    <row r="3" spans="1:15" s="232" customFormat="1" ht="14.4" customHeight="1" x14ac:dyDescent="0.3">
      <c r="A3" s="232" t="s">
        <v>2170</v>
      </c>
      <c r="B3" s="232" t="s">
        <v>2179</v>
      </c>
      <c r="C3" s="233">
        <v>504125</v>
      </c>
      <c r="D3" s="232" t="s">
        <v>2180</v>
      </c>
      <c r="E3" s="232" t="s">
        <v>2181</v>
      </c>
      <c r="F3" s="233">
        <v>4600000000</v>
      </c>
      <c r="G3" s="232" t="s">
        <v>2182</v>
      </c>
      <c r="H3" s="232" t="s">
        <v>2183</v>
      </c>
      <c r="I3" s="232" t="s">
        <v>2184</v>
      </c>
      <c r="J3" s="232">
        <v>1000</v>
      </c>
      <c r="K3" s="232" t="s">
        <v>2185</v>
      </c>
      <c r="L3" s="235">
        <v>2850000</v>
      </c>
      <c r="M3" s="235"/>
      <c r="N3" s="235">
        <v>2000000</v>
      </c>
      <c r="O3" s="235">
        <v>3000000</v>
      </c>
    </row>
    <row r="4" spans="1:15" s="232" customFormat="1" ht="14.4" customHeight="1" x14ac:dyDescent="0.3">
      <c r="A4" s="232" t="s">
        <v>2170</v>
      </c>
      <c r="B4" s="232" t="s">
        <v>2179</v>
      </c>
      <c r="C4" s="233">
        <v>504125</v>
      </c>
      <c r="D4" s="232" t="s">
        <v>2180</v>
      </c>
      <c r="E4" s="232" t="s">
        <v>2186</v>
      </c>
      <c r="F4" s="233">
        <v>4600000000</v>
      </c>
      <c r="G4" s="232" t="s">
        <v>1312</v>
      </c>
      <c r="H4" s="232" t="s">
        <v>2187</v>
      </c>
      <c r="I4" s="232" t="s">
        <v>2188</v>
      </c>
      <c r="J4" s="232">
        <v>1000</v>
      </c>
      <c r="K4" s="232" t="s">
        <v>2189</v>
      </c>
      <c r="L4" s="235">
        <v>1500000</v>
      </c>
      <c r="M4" s="235">
        <v>4000000</v>
      </c>
      <c r="N4" s="235">
        <v>4000000</v>
      </c>
      <c r="O4" s="235">
        <v>0</v>
      </c>
    </row>
    <row r="5" spans="1:15" s="232" customFormat="1" ht="14.4" customHeight="1" x14ac:dyDescent="0.3">
      <c r="A5" s="232" t="s">
        <v>2170</v>
      </c>
      <c r="B5" s="232" t="s">
        <v>2179</v>
      </c>
      <c r="C5" s="233">
        <v>504125</v>
      </c>
      <c r="D5" s="232" t="s">
        <v>2180</v>
      </c>
      <c r="E5" s="232" t="s">
        <v>2190</v>
      </c>
      <c r="F5" s="233">
        <v>4600000000</v>
      </c>
      <c r="G5" s="232" t="s">
        <v>2191</v>
      </c>
      <c r="H5" s="232" t="s">
        <v>2192</v>
      </c>
      <c r="I5" s="232" t="s">
        <v>2193</v>
      </c>
      <c r="J5" s="232">
        <v>1000</v>
      </c>
      <c r="K5" s="232" t="s">
        <v>2194</v>
      </c>
      <c r="L5" s="235"/>
      <c r="M5" s="235"/>
      <c r="N5" s="235">
        <v>2500000</v>
      </c>
      <c r="O5" s="235">
        <v>3000000</v>
      </c>
    </row>
    <row r="6" spans="1:15" s="232" customFormat="1" ht="14.4" customHeight="1" x14ac:dyDescent="0.3">
      <c r="A6" s="232" t="s">
        <v>2170</v>
      </c>
      <c r="B6" s="232" t="s">
        <v>2179</v>
      </c>
      <c r="C6" s="233">
        <v>504125</v>
      </c>
      <c r="D6" s="232" t="s">
        <v>2180</v>
      </c>
      <c r="E6" s="232" t="s">
        <v>2195</v>
      </c>
      <c r="F6" s="233">
        <v>4600000000</v>
      </c>
      <c r="G6" s="232" t="s">
        <v>1187</v>
      </c>
      <c r="H6" s="232" t="s">
        <v>2196</v>
      </c>
      <c r="I6" s="232" t="s">
        <v>2197</v>
      </c>
      <c r="J6" s="232">
        <v>1000</v>
      </c>
      <c r="K6" s="232" t="s">
        <v>2198</v>
      </c>
      <c r="L6" s="235">
        <v>3250000</v>
      </c>
      <c r="M6" s="235">
        <v>5743160</v>
      </c>
      <c r="N6" s="235">
        <v>7000000</v>
      </c>
      <c r="O6" s="235">
        <v>7000000</v>
      </c>
    </row>
    <row r="7" spans="1:15" s="232" customFormat="1" ht="14.4" customHeight="1" x14ac:dyDescent="0.3">
      <c r="A7" s="232" t="s">
        <v>2170</v>
      </c>
      <c r="B7" s="232" t="s">
        <v>2179</v>
      </c>
      <c r="C7" s="233">
        <v>504125</v>
      </c>
      <c r="D7" s="232" t="s">
        <v>2180</v>
      </c>
      <c r="E7" s="232" t="s">
        <v>2186</v>
      </c>
      <c r="F7" s="233">
        <v>4600000000</v>
      </c>
      <c r="G7" s="232" t="s">
        <v>1312</v>
      </c>
      <c r="H7" s="232" t="s">
        <v>2199</v>
      </c>
      <c r="I7" s="232" t="s">
        <v>2197</v>
      </c>
      <c r="J7" s="232">
        <v>1000</v>
      </c>
      <c r="K7" s="232" t="s">
        <v>2198</v>
      </c>
      <c r="L7" s="235"/>
      <c r="M7" s="235">
        <v>0</v>
      </c>
      <c r="N7" s="235">
        <v>34097206.699999988</v>
      </c>
      <c r="O7" s="235">
        <v>204107000</v>
      </c>
    </row>
    <row r="8" spans="1:15" s="232" customFormat="1" ht="14.4" customHeight="1" x14ac:dyDescent="0.3">
      <c r="A8" s="232" t="s">
        <v>2170</v>
      </c>
      <c r="B8" s="232" t="s">
        <v>2179</v>
      </c>
      <c r="C8" s="233">
        <v>504125</v>
      </c>
      <c r="D8" s="232" t="s">
        <v>2180</v>
      </c>
      <c r="E8" s="232" t="s">
        <v>2200</v>
      </c>
      <c r="F8" s="233">
        <v>4600000000</v>
      </c>
      <c r="G8" s="232" t="s">
        <v>2201</v>
      </c>
      <c r="H8" s="232" t="s">
        <v>2202</v>
      </c>
      <c r="I8" s="232" t="s">
        <v>2197</v>
      </c>
      <c r="J8" s="232">
        <v>1000</v>
      </c>
      <c r="K8" s="232" t="s">
        <v>2203</v>
      </c>
      <c r="L8" s="235">
        <v>6850000</v>
      </c>
      <c r="M8" s="235"/>
      <c r="N8" s="235"/>
      <c r="O8" s="235"/>
    </row>
    <row r="9" spans="1:15" s="232" customFormat="1" ht="14.4" customHeight="1" x14ac:dyDescent="0.3">
      <c r="A9" s="232" t="s">
        <v>2170</v>
      </c>
      <c r="B9" s="232" t="s">
        <v>2179</v>
      </c>
      <c r="C9" s="233">
        <v>504125</v>
      </c>
      <c r="D9" s="232" t="s">
        <v>2180</v>
      </c>
      <c r="E9" s="232" t="s">
        <v>2204</v>
      </c>
      <c r="F9" s="233">
        <v>4600000000</v>
      </c>
      <c r="G9" s="232" t="s">
        <v>2205</v>
      </c>
      <c r="H9" s="232" t="s">
        <v>2206</v>
      </c>
      <c r="I9" s="232" t="s">
        <v>2197</v>
      </c>
      <c r="J9" s="232">
        <v>1000</v>
      </c>
      <c r="K9" s="232" t="s">
        <v>2207</v>
      </c>
      <c r="L9" s="235">
        <v>2550000</v>
      </c>
      <c r="M9" s="235"/>
      <c r="N9" s="235">
        <v>1500000</v>
      </c>
      <c r="O9" s="235">
        <v>3000000</v>
      </c>
    </row>
    <row r="10" spans="1:15" s="232" customFormat="1" ht="14.4" customHeight="1" x14ac:dyDescent="0.3">
      <c r="A10" s="232" t="s">
        <v>2170</v>
      </c>
      <c r="B10" s="232" t="s">
        <v>2179</v>
      </c>
      <c r="C10" s="233">
        <v>504125</v>
      </c>
      <c r="D10" s="232" t="s">
        <v>2180</v>
      </c>
      <c r="E10" s="232" t="s">
        <v>2208</v>
      </c>
      <c r="F10" s="233">
        <v>4600000000</v>
      </c>
      <c r="G10" s="232" t="s">
        <v>2209</v>
      </c>
      <c r="H10" s="232" t="s">
        <v>2210</v>
      </c>
      <c r="I10" s="232" t="s">
        <v>2197</v>
      </c>
      <c r="J10" s="232">
        <v>1000</v>
      </c>
      <c r="K10" s="232" t="s">
        <v>2207</v>
      </c>
      <c r="L10" s="235"/>
      <c r="M10" s="235"/>
      <c r="N10" s="235"/>
      <c r="O10" s="235"/>
    </row>
    <row r="11" spans="1:15" s="232" customFormat="1" ht="14.4" customHeight="1" x14ac:dyDescent="0.3">
      <c r="A11" s="232" t="s">
        <v>2170</v>
      </c>
      <c r="B11" s="232" t="s">
        <v>2179</v>
      </c>
      <c r="C11" s="233">
        <v>504125</v>
      </c>
      <c r="D11" s="232" t="s">
        <v>2180</v>
      </c>
      <c r="E11" s="232" t="s">
        <v>2211</v>
      </c>
      <c r="F11" s="233">
        <v>4600000000</v>
      </c>
      <c r="G11" s="232" t="s">
        <v>2212</v>
      </c>
      <c r="H11" s="232" t="s">
        <v>2213</v>
      </c>
      <c r="I11" s="232" t="s">
        <v>2214</v>
      </c>
      <c r="J11" s="232">
        <v>1000</v>
      </c>
      <c r="K11" s="232" t="s">
        <v>2207</v>
      </c>
      <c r="L11" s="235"/>
      <c r="M11" s="235"/>
      <c r="N11" s="235"/>
      <c r="O11" s="235"/>
    </row>
    <row r="12" spans="1:15" s="232" customFormat="1" ht="14.4" customHeight="1" x14ac:dyDescent="0.3">
      <c r="A12" s="232" t="s">
        <v>2170</v>
      </c>
      <c r="B12" s="232" t="s">
        <v>2179</v>
      </c>
      <c r="C12" s="233">
        <v>504125</v>
      </c>
      <c r="D12" s="232" t="s">
        <v>2180</v>
      </c>
      <c r="E12" s="232" t="s">
        <v>2215</v>
      </c>
      <c r="F12" s="233">
        <v>4600000000</v>
      </c>
      <c r="G12" s="232" t="s">
        <v>2216</v>
      </c>
      <c r="H12" s="232" t="s">
        <v>2217</v>
      </c>
      <c r="I12" s="232" t="s">
        <v>2218</v>
      </c>
      <c r="J12" s="232">
        <v>1000</v>
      </c>
      <c r="K12" s="232" t="s">
        <v>2219</v>
      </c>
      <c r="L12" s="235"/>
      <c r="M12" s="235"/>
      <c r="N12" s="235">
        <v>1500000</v>
      </c>
      <c r="O12" s="235">
        <v>0</v>
      </c>
    </row>
    <row r="13" spans="1:15" s="232" customFormat="1" ht="14.4" customHeight="1" x14ac:dyDescent="0.3">
      <c r="A13" s="232" t="s">
        <v>2170</v>
      </c>
      <c r="B13" s="232" t="s">
        <v>2179</v>
      </c>
      <c r="C13" s="233">
        <v>504125</v>
      </c>
      <c r="D13" s="232" t="s">
        <v>2180</v>
      </c>
      <c r="E13" s="232" t="s">
        <v>2220</v>
      </c>
      <c r="F13" s="233">
        <v>4600000000</v>
      </c>
      <c r="G13" s="232" t="s">
        <v>2221</v>
      </c>
      <c r="H13" s="232" t="s">
        <v>2222</v>
      </c>
      <c r="I13" s="232" t="s">
        <v>2223</v>
      </c>
      <c r="J13" s="232">
        <v>1000</v>
      </c>
      <c r="K13" s="232" t="s">
        <v>2224</v>
      </c>
      <c r="L13" s="235"/>
      <c r="M13" s="235"/>
      <c r="N13" s="235"/>
      <c r="O13" s="235"/>
    </row>
    <row r="14" spans="1:15" s="232" customFormat="1" ht="14.4" customHeight="1" x14ac:dyDescent="0.3">
      <c r="A14" s="232" t="s">
        <v>2170</v>
      </c>
      <c r="B14" s="232" t="s">
        <v>2179</v>
      </c>
      <c r="C14" s="233">
        <v>504125</v>
      </c>
      <c r="D14" s="232" t="s">
        <v>2180</v>
      </c>
      <c r="E14" s="232" t="s">
        <v>2225</v>
      </c>
      <c r="F14" s="233">
        <v>4600000000</v>
      </c>
      <c r="G14" s="232" t="s">
        <v>1202</v>
      </c>
      <c r="H14" s="232" t="s">
        <v>2226</v>
      </c>
      <c r="I14" s="232" t="s">
        <v>2227</v>
      </c>
      <c r="J14" s="232">
        <v>1000</v>
      </c>
      <c r="K14" s="232" t="s">
        <v>2228</v>
      </c>
      <c r="L14" s="235">
        <v>5050000</v>
      </c>
      <c r="M14" s="235">
        <v>5000000</v>
      </c>
      <c r="N14" s="235"/>
      <c r="O14" s="235">
        <v>0</v>
      </c>
    </row>
    <row r="15" spans="1:15" s="232" customFormat="1" ht="14.4" customHeight="1" x14ac:dyDescent="0.3">
      <c r="A15" s="232" t="s">
        <v>2170</v>
      </c>
      <c r="B15" s="232" t="s">
        <v>2179</v>
      </c>
      <c r="C15" s="233">
        <v>504125</v>
      </c>
      <c r="D15" s="232" t="s">
        <v>2180</v>
      </c>
      <c r="E15" s="232" t="s">
        <v>2229</v>
      </c>
      <c r="F15" s="233">
        <v>4600000000</v>
      </c>
      <c r="G15" s="232" t="s">
        <v>2230</v>
      </c>
      <c r="H15" s="232" t="s">
        <v>2231</v>
      </c>
      <c r="I15" s="232" t="s">
        <v>2232</v>
      </c>
      <c r="J15" s="232">
        <v>1000</v>
      </c>
      <c r="K15" s="232" t="s">
        <v>2233</v>
      </c>
      <c r="L15" s="235">
        <v>5757665</v>
      </c>
      <c r="M15" s="235"/>
      <c r="N15" s="235">
        <v>3000000</v>
      </c>
      <c r="O15" s="235">
        <v>4000000</v>
      </c>
    </row>
    <row r="16" spans="1:15" s="232" customFormat="1" ht="14.4" customHeight="1" x14ac:dyDescent="0.3">
      <c r="A16" s="232" t="s">
        <v>2170</v>
      </c>
      <c r="B16" s="232" t="s">
        <v>2179</v>
      </c>
      <c r="C16" s="233">
        <v>504125</v>
      </c>
      <c r="D16" s="232" t="s">
        <v>2180</v>
      </c>
      <c r="E16" s="232" t="s">
        <v>2234</v>
      </c>
      <c r="F16" s="233">
        <v>4600000000</v>
      </c>
      <c r="G16" s="232" t="s">
        <v>1216</v>
      </c>
      <c r="H16" s="232" t="s">
        <v>2235</v>
      </c>
      <c r="I16" s="232" t="s">
        <v>2236</v>
      </c>
      <c r="J16" s="232">
        <v>1000</v>
      </c>
      <c r="K16" s="232" t="s">
        <v>2237</v>
      </c>
      <c r="L16" s="235">
        <v>8900000</v>
      </c>
      <c r="M16" s="235">
        <v>4500000</v>
      </c>
      <c r="N16" s="235">
        <v>0</v>
      </c>
      <c r="O16" s="235">
        <v>1500000</v>
      </c>
    </row>
    <row r="17" spans="1:15" s="232" customFormat="1" ht="14.4" customHeight="1" x14ac:dyDescent="0.3">
      <c r="A17" s="232" t="s">
        <v>2170</v>
      </c>
      <c r="B17" s="232" t="s">
        <v>2179</v>
      </c>
      <c r="C17" s="233">
        <v>504125</v>
      </c>
      <c r="D17" s="232" t="s">
        <v>2180</v>
      </c>
      <c r="E17" s="232" t="s">
        <v>2238</v>
      </c>
      <c r="F17" s="233">
        <v>4600000000</v>
      </c>
      <c r="G17" s="232" t="s">
        <v>1232</v>
      </c>
      <c r="H17" s="232" t="s">
        <v>2239</v>
      </c>
      <c r="I17" s="232" t="s">
        <v>2240</v>
      </c>
      <c r="J17" s="232">
        <v>1000</v>
      </c>
      <c r="K17" s="232" t="s">
        <v>2241</v>
      </c>
      <c r="L17" s="235">
        <v>7200000</v>
      </c>
      <c r="M17" s="235">
        <v>3000000</v>
      </c>
      <c r="N17" s="235">
        <v>0</v>
      </c>
      <c r="O17" s="235">
        <v>1500000</v>
      </c>
    </row>
    <row r="18" spans="1:15" s="232" customFormat="1" ht="14.4" customHeight="1" x14ac:dyDescent="0.3">
      <c r="A18" s="232" t="s">
        <v>2170</v>
      </c>
      <c r="B18" s="232" t="s">
        <v>2179</v>
      </c>
      <c r="C18" s="233">
        <v>504125</v>
      </c>
      <c r="D18" s="232" t="s">
        <v>2180</v>
      </c>
      <c r="E18" s="232" t="s">
        <v>2242</v>
      </c>
      <c r="F18" s="233">
        <v>4600000000</v>
      </c>
      <c r="G18" s="232" t="s">
        <v>1238</v>
      </c>
      <c r="H18" s="232" t="s">
        <v>2243</v>
      </c>
      <c r="I18" s="232" t="s">
        <v>2244</v>
      </c>
      <c r="J18" s="232">
        <v>1000</v>
      </c>
      <c r="K18" s="232" t="s">
        <v>2245</v>
      </c>
      <c r="L18" s="235"/>
      <c r="M18" s="235">
        <v>4000000</v>
      </c>
      <c r="N18" s="235">
        <v>0</v>
      </c>
      <c r="O18" s="235">
        <v>0</v>
      </c>
    </row>
    <row r="19" spans="1:15" s="232" customFormat="1" ht="14.4" customHeight="1" x14ac:dyDescent="0.3">
      <c r="A19" s="232" t="s">
        <v>2170</v>
      </c>
      <c r="B19" s="232" t="s">
        <v>2179</v>
      </c>
      <c r="C19" s="233">
        <v>504125</v>
      </c>
      <c r="D19" s="232" t="s">
        <v>2180</v>
      </c>
      <c r="E19" s="232" t="s">
        <v>2246</v>
      </c>
      <c r="F19" s="233">
        <v>4600000000</v>
      </c>
      <c r="G19" s="232" t="s">
        <v>2247</v>
      </c>
      <c r="H19" s="232" t="s">
        <v>2248</v>
      </c>
      <c r="I19" s="232" t="s">
        <v>2249</v>
      </c>
      <c r="J19" s="232">
        <v>1000</v>
      </c>
      <c r="K19" s="232" t="s">
        <v>2250</v>
      </c>
      <c r="L19" s="235">
        <v>4700000</v>
      </c>
      <c r="M19" s="235"/>
      <c r="N19" s="235">
        <v>1500000</v>
      </c>
      <c r="O19" s="235">
        <v>5000000</v>
      </c>
    </row>
    <row r="20" spans="1:15" s="232" customFormat="1" ht="14.4" customHeight="1" x14ac:dyDescent="0.3">
      <c r="A20" s="232" t="s">
        <v>2170</v>
      </c>
      <c r="B20" s="232" t="s">
        <v>2179</v>
      </c>
      <c r="C20" s="233">
        <v>504125</v>
      </c>
      <c r="D20" s="232" t="s">
        <v>2180</v>
      </c>
      <c r="E20" s="232" t="s">
        <v>2251</v>
      </c>
      <c r="F20" s="233">
        <v>4600000000</v>
      </c>
      <c r="G20" s="232" t="s">
        <v>1246</v>
      </c>
      <c r="H20" s="232" t="s">
        <v>2252</v>
      </c>
      <c r="I20" s="232" t="s">
        <v>2253</v>
      </c>
      <c r="J20" s="232">
        <v>1000</v>
      </c>
      <c r="K20" s="232" t="s">
        <v>2254</v>
      </c>
      <c r="L20" s="235">
        <v>3000000</v>
      </c>
      <c r="M20" s="235">
        <v>4000000</v>
      </c>
      <c r="N20" s="235">
        <v>0</v>
      </c>
      <c r="O20" s="235">
        <v>0</v>
      </c>
    </row>
    <row r="21" spans="1:15" s="232" customFormat="1" ht="14.4" customHeight="1" x14ac:dyDescent="0.3">
      <c r="A21" s="232" t="s">
        <v>2170</v>
      </c>
      <c r="B21" s="232" t="s">
        <v>2179</v>
      </c>
      <c r="C21" s="233">
        <v>504125</v>
      </c>
      <c r="D21" s="232" t="s">
        <v>2180</v>
      </c>
      <c r="E21" s="232" t="s">
        <v>2255</v>
      </c>
      <c r="F21" s="233">
        <v>4600000000</v>
      </c>
      <c r="G21" s="232" t="s">
        <v>1255</v>
      </c>
      <c r="H21" s="232" t="s">
        <v>2256</v>
      </c>
      <c r="I21" s="232" t="s">
        <v>2257</v>
      </c>
      <c r="J21" s="232">
        <v>1000</v>
      </c>
      <c r="K21" s="232" t="s">
        <v>2258</v>
      </c>
      <c r="L21" s="235">
        <v>3000000</v>
      </c>
      <c r="M21" s="235">
        <v>6500000</v>
      </c>
      <c r="N21" s="235">
        <v>0</v>
      </c>
      <c r="O21" s="235">
        <v>2000000</v>
      </c>
    </row>
    <row r="22" spans="1:15" s="232" customFormat="1" ht="14.4" customHeight="1" x14ac:dyDescent="0.3">
      <c r="A22" s="232" t="s">
        <v>2170</v>
      </c>
      <c r="B22" s="232" t="s">
        <v>2179</v>
      </c>
      <c r="C22" s="233">
        <v>504125</v>
      </c>
      <c r="D22" s="232" t="s">
        <v>2180</v>
      </c>
      <c r="E22" s="232" t="s">
        <v>2259</v>
      </c>
      <c r="F22" s="233">
        <v>4600000000</v>
      </c>
      <c r="G22" s="232" t="s">
        <v>1263</v>
      </c>
      <c r="H22" s="232" t="s">
        <v>2260</v>
      </c>
      <c r="I22" s="232" t="s">
        <v>2261</v>
      </c>
      <c r="J22" s="232">
        <v>1000</v>
      </c>
      <c r="K22" s="232" t="s">
        <v>2262</v>
      </c>
      <c r="L22" s="235">
        <v>7480445</v>
      </c>
      <c r="M22" s="235">
        <v>3000000</v>
      </c>
      <c r="N22" s="235">
        <v>3058000</v>
      </c>
      <c r="O22" s="235">
        <v>1000000</v>
      </c>
    </row>
    <row r="23" spans="1:15" s="232" customFormat="1" ht="14.4" customHeight="1" x14ac:dyDescent="0.3">
      <c r="A23" s="232" t="s">
        <v>2170</v>
      </c>
      <c r="B23" s="232" t="s">
        <v>2179</v>
      </c>
      <c r="C23" s="233">
        <v>504125</v>
      </c>
      <c r="D23" s="232" t="s">
        <v>2180</v>
      </c>
      <c r="E23" s="232" t="s">
        <v>2263</v>
      </c>
      <c r="F23" s="233">
        <v>4600000000</v>
      </c>
      <c r="G23" s="232" t="s">
        <v>1278</v>
      </c>
      <c r="H23" s="232" t="s">
        <v>2264</v>
      </c>
      <c r="I23" s="232" t="s">
        <v>2184</v>
      </c>
      <c r="J23" s="232">
        <v>1000</v>
      </c>
      <c r="K23" s="232" t="s">
        <v>2265</v>
      </c>
      <c r="L23" s="235">
        <v>2288164</v>
      </c>
      <c r="M23" s="235">
        <v>4000000</v>
      </c>
      <c r="N23" s="235">
        <v>6000000</v>
      </c>
      <c r="O23" s="235">
        <v>0</v>
      </c>
    </row>
    <row r="24" spans="1:15" s="232" customFormat="1" ht="14.4" customHeight="1" x14ac:dyDescent="0.3">
      <c r="A24" s="232" t="s">
        <v>2170</v>
      </c>
      <c r="B24" s="232" t="s">
        <v>2179</v>
      </c>
      <c r="C24" s="233">
        <v>504125</v>
      </c>
      <c r="D24" s="232" t="s">
        <v>2180</v>
      </c>
      <c r="E24" s="232" t="s">
        <v>2266</v>
      </c>
      <c r="F24" s="233">
        <v>4600000000</v>
      </c>
      <c r="G24" s="232" t="s">
        <v>2267</v>
      </c>
      <c r="H24" s="232" t="s">
        <v>2268</v>
      </c>
      <c r="I24" s="232" t="s">
        <v>2269</v>
      </c>
      <c r="J24" s="232">
        <v>1000</v>
      </c>
      <c r="K24" s="232" t="s">
        <v>2270</v>
      </c>
      <c r="L24" s="235">
        <v>3000000</v>
      </c>
      <c r="M24" s="235"/>
      <c r="N24" s="235">
        <v>3000000</v>
      </c>
      <c r="O24" s="235">
        <v>0</v>
      </c>
    </row>
    <row r="25" spans="1:15" s="232" customFormat="1" ht="14.4" customHeight="1" x14ac:dyDescent="0.3">
      <c r="A25" s="232" t="s">
        <v>2170</v>
      </c>
      <c r="B25" s="232" t="s">
        <v>2179</v>
      </c>
      <c r="C25" s="233">
        <v>504125</v>
      </c>
      <c r="D25" s="232" t="s">
        <v>2180</v>
      </c>
      <c r="E25" s="232" t="s">
        <v>2271</v>
      </c>
      <c r="F25" s="233">
        <v>4600000000</v>
      </c>
      <c r="G25" s="232" t="s">
        <v>2272</v>
      </c>
      <c r="H25" s="232" t="s">
        <v>2273</v>
      </c>
      <c r="I25" s="232" t="s">
        <v>2274</v>
      </c>
      <c r="J25" s="232">
        <v>1000</v>
      </c>
      <c r="K25" s="232" t="s">
        <v>2275</v>
      </c>
      <c r="L25" s="235">
        <v>2250000</v>
      </c>
      <c r="M25" s="235">
        <v>2500000</v>
      </c>
      <c r="N25" s="235">
        <v>0</v>
      </c>
      <c r="O25" s="235">
        <v>2000000</v>
      </c>
    </row>
    <row r="26" spans="1:15" s="232" customFormat="1" ht="14.4" customHeight="1" x14ac:dyDescent="0.3">
      <c r="A26" s="232" t="s">
        <v>2170</v>
      </c>
      <c r="B26" s="232" t="s">
        <v>2179</v>
      </c>
      <c r="C26" s="233">
        <v>504125</v>
      </c>
      <c r="D26" s="232" t="s">
        <v>2180</v>
      </c>
      <c r="E26" s="232" t="s">
        <v>2276</v>
      </c>
      <c r="F26" s="233">
        <v>4600000000</v>
      </c>
      <c r="G26" s="232" t="s">
        <v>2277</v>
      </c>
      <c r="H26" s="232" t="s">
        <v>2278</v>
      </c>
      <c r="I26" s="232" t="s">
        <v>2279</v>
      </c>
      <c r="J26" s="232">
        <v>1000</v>
      </c>
      <c r="K26" s="232" t="s">
        <v>2280</v>
      </c>
      <c r="L26" s="235"/>
      <c r="M26" s="235">
        <v>0</v>
      </c>
      <c r="N26" s="235">
        <v>4500000</v>
      </c>
      <c r="O26" s="235">
        <v>2000000</v>
      </c>
    </row>
    <row r="27" spans="1:15" s="232" customFormat="1" ht="14.4" customHeight="1" x14ac:dyDescent="0.3">
      <c r="A27" s="232" t="s">
        <v>2170</v>
      </c>
      <c r="B27" s="232" t="s">
        <v>2179</v>
      </c>
      <c r="C27" s="233">
        <v>504125</v>
      </c>
      <c r="D27" s="232" t="s">
        <v>2281</v>
      </c>
      <c r="E27" s="232" t="s">
        <v>2282</v>
      </c>
      <c r="F27" s="233">
        <v>4600000000</v>
      </c>
      <c r="G27" s="232" t="s">
        <v>2283</v>
      </c>
      <c r="H27" s="232" t="s">
        <v>2284</v>
      </c>
      <c r="I27" s="232" t="s">
        <v>2285</v>
      </c>
      <c r="J27" s="232">
        <v>1000</v>
      </c>
      <c r="K27" s="232" t="s">
        <v>2286</v>
      </c>
      <c r="L27" s="235">
        <v>0</v>
      </c>
      <c r="M27" s="235">
        <v>0</v>
      </c>
      <c r="N27" s="235">
        <v>0</v>
      </c>
      <c r="O27" s="235">
        <v>32800000</v>
      </c>
    </row>
    <row r="28" spans="1:15" s="232" customFormat="1" ht="14.4" customHeight="1" x14ac:dyDescent="0.3">
      <c r="A28" s="232" t="s">
        <v>2170</v>
      </c>
      <c r="B28" s="232" t="s">
        <v>2179</v>
      </c>
      <c r="C28" s="233">
        <v>504125</v>
      </c>
      <c r="D28" s="232" t="s">
        <v>2281</v>
      </c>
      <c r="E28" s="232" t="s">
        <v>2287</v>
      </c>
      <c r="F28" s="233">
        <v>4600000000</v>
      </c>
      <c r="G28" s="232" t="s">
        <v>2288</v>
      </c>
      <c r="H28" s="232" t="s">
        <v>2289</v>
      </c>
      <c r="I28" s="232" t="s">
        <v>2290</v>
      </c>
      <c r="J28" s="232">
        <v>1000</v>
      </c>
      <c r="K28" s="232" t="s">
        <v>2178</v>
      </c>
      <c r="L28" s="235">
        <v>750000</v>
      </c>
      <c r="M28" s="235">
        <v>750000</v>
      </c>
      <c r="N28" s="235">
        <v>500000</v>
      </c>
      <c r="O28" s="235">
        <v>0</v>
      </c>
    </row>
    <row r="29" spans="1:15" s="232" customFormat="1" ht="14.4" customHeight="1" x14ac:dyDescent="0.3">
      <c r="A29" s="232" t="s">
        <v>2170</v>
      </c>
      <c r="B29" s="232" t="s">
        <v>2179</v>
      </c>
      <c r="C29" s="233">
        <v>504125</v>
      </c>
      <c r="D29" s="232" t="s">
        <v>2281</v>
      </c>
      <c r="E29" s="232" t="s">
        <v>2291</v>
      </c>
      <c r="F29" s="234" t="s">
        <v>2292</v>
      </c>
      <c r="G29" s="232" t="s">
        <v>2293</v>
      </c>
      <c r="H29" s="232" t="s">
        <v>2294</v>
      </c>
      <c r="I29" s="232" t="s">
        <v>2295</v>
      </c>
      <c r="J29" s="232">
        <v>1000</v>
      </c>
      <c r="K29" s="232" t="s">
        <v>2296</v>
      </c>
      <c r="L29" s="235">
        <v>750000</v>
      </c>
      <c r="M29" s="235">
        <v>500000</v>
      </c>
      <c r="N29" s="235">
        <v>500000</v>
      </c>
      <c r="O29" s="235">
        <v>1500000</v>
      </c>
    </row>
    <row r="30" spans="1:15" s="232" customFormat="1" ht="14.4" customHeight="1" x14ac:dyDescent="0.3">
      <c r="A30" s="232" t="s">
        <v>2170</v>
      </c>
      <c r="B30" s="232" t="s">
        <v>2179</v>
      </c>
      <c r="C30" s="233">
        <v>504125</v>
      </c>
      <c r="D30" s="232" t="s">
        <v>2281</v>
      </c>
      <c r="E30" s="232" t="s">
        <v>2297</v>
      </c>
      <c r="F30" s="234" t="s">
        <v>2298</v>
      </c>
      <c r="G30" s="232" t="s">
        <v>2299</v>
      </c>
      <c r="H30" s="232" t="s">
        <v>2300</v>
      </c>
      <c r="I30" s="232" t="s">
        <v>2301</v>
      </c>
      <c r="J30" s="232">
        <v>1000</v>
      </c>
      <c r="K30" s="232" t="s">
        <v>2296</v>
      </c>
      <c r="L30" s="235">
        <v>0</v>
      </c>
      <c r="M30" s="235">
        <v>0</v>
      </c>
      <c r="N30" s="235">
        <v>0</v>
      </c>
      <c r="O30" s="235">
        <v>0</v>
      </c>
    </row>
    <row r="31" spans="1:15" s="232" customFormat="1" ht="14.4" customHeight="1" x14ac:dyDescent="0.3">
      <c r="A31" s="232" t="s">
        <v>2170</v>
      </c>
      <c r="B31" s="232" t="s">
        <v>2179</v>
      </c>
      <c r="C31" s="233">
        <v>504125</v>
      </c>
      <c r="D31" s="232" t="s">
        <v>2281</v>
      </c>
      <c r="E31" s="232" t="s">
        <v>2302</v>
      </c>
      <c r="F31" s="234" t="s">
        <v>2174</v>
      </c>
      <c r="G31" s="232" t="s">
        <v>2303</v>
      </c>
      <c r="H31" s="232" t="s">
        <v>2304</v>
      </c>
      <c r="I31" s="232" t="s">
        <v>2177</v>
      </c>
      <c r="J31" s="232">
        <v>1000</v>
      </c>
      <c r="K31" s="232" t="s">
        <v>2178</v>
      </c>
      <c r="L31" s="235">
        <v>275000</v>
      </c>
      <c r="M31" s="235">
        <v>50000</v>
      </c>
      <c r="N31" s="235">
        <v>0</v>
      </c>
      <c r="O31" s="235">
        <v>70000</v>
      </c>
    </row>
    <row r="32" spans="1:15" s="232" customFormat="1" ht="14.4" customHeight="1" x14ac:dyDescent="0.3">
      <c r="A32" s="232" t="s">
        <v>2170</v>
      </c>
      <c r="B32" s="232" t="s">
        <v>2305</v>
      </c>
      <c r="C32" s="233">
        <v>504125</v>
      </c>
      <c r="D32" s="232" t="s">
        <v>2281</v>
      </c>
      <c r="E32" s="232" t="s">
        <v>2306</v>
      </c>
      <c r="F32" s="234" t="s">
        <v>2307</v>
      </c>
      <c r="G32" s="232" t="s">
        <v>2308</v>
      </c>
      <c r="H32" s="232" t="s">
        <v>2309</v>
      </c>
      <c r="I32" s="232" t="s">
        <v>2310</v>
      </c>
      <c r="J32" s="232">
        <v>1000</v>
      </c>
      <c r="K32" s="232" t="s">
        <v>2178</v>
      </c>
      <c r="L32" s="235"/>
      <c r="M32" s="235"/>
      <c r="N32" s="235"/>
      <c r="O32" s="235"/>
    </row>
    <row r="33" spans="1:15" s="232" customFormat="1" ht="14.4" customHeight="1" x14ac:dyDescent="0.3">
      <c r="A33" s="232" t="s">
        <v>2170</v>
      </c>
      <c r="B33" s="232" t="s">
        <v>2305</v>
      </c>
      <c r="C33" s="233">
        <v>504126</v>
      </c>
      <c r="D33" s="232" t="s">
        <v>2281</v>
      </c>
      <c r="E33" s="232" t="s">
        <v>2311</v>
      </c>
      <c r="F33" s="233">
        <v>4600000000</v>
      </c>
      <c r="G33" s="232" t="s">
        <v>2312</v>
      </c>
      <c r="H33" s="232" t="s">
        <v>2313</v>
      </c>
      <c r="I33" s="232" t="s">
        <v>2314</v>
      </c>
      <c r="J33" s="232">
        <v>1000</v>
      </c>
      <c r="K33" s="232" t="s">
        <v>2178</v>
      </c>
      <c r="L33" s="235">
        <v>850000</v>
      </c>
      <c r="M33" s="235">
        <v>2000000</v>
      </c>
      <c r="N33" s="235">
        <v>5000000</v>
      </c>
      <c r="O33" s="235">
        <v>5000000</v>
      </c>
    </row>
    <row r="34" spans="1:15" s="232" customFormat="1" ht="14.4" customHeight="1" x14ac:dyDescent="0.3">
      <c r="A34" s="232" t="s">
        <v>2170</v>
      </c>
      <c r="B34" s="232" t="s">
        <v>2315</v>
      </c>
      <c r="C34" s="233">
        <v>504131</v>
      </c>
      <c r="D34" s="232" t="s">
        <v>2281</v>
      </c>
      <c r="E34" s="232" t="s">
        <v>2316</v>
      </c>
      <c r="F34" s="233">
        <v>4600000000</v>
      </c>
      <c r="G34" s="232" t="s">
        <v>2317</v>
      </c>
      <c r="H34" s="232" t="s">
        <v>2318</v>
      </c>
      <c r="I34" s="232" t="s">
        <v>2319</v>
      </c>
      <c r="J34" s="232">
        <v>1000</v>
      </c>
      <c r="K34" s="232" t="s">
        <v>2296</v>
      </c>
      <c r="L34" s="235">
        <v>500000</v>
      </c>
      <c r="M34" s="235">
        <v>250000</v>
      </c>
      <c r="N34" s="235">
        <v>250000</v>
      </c>
      <c r="O34" s="235">
        <v>250000</v>
      </c>
    </row>
    <row r="35" spans="1:15" s="232" customFormat="1" ht="14.4" customHeight="1" x14ac:dyDescent="0.3">
      <c r="A35" s="232" t="s">
        <v>2170</v>
      </c>
      <c r="B35" s="232" t="s">
        <v>2315</v>
      </c>
      <c r="C35" s="233">
        <v>504131</v>
      </c>
      <c r="D35" s="232" t="s">
        <v>2281</v>
      </c>
      <c r="E35" s="232" t="s">
        <v>2320</v>
      </c>
      <c r="F35" s="233">
        <v>4600000000</v>
      </c>
      <c r="G35" s="232" t="s">
        <v>2321</v>
      </c>
      <c r="H35" s="232" t="s">
        <v>2322</v>
      </c>
      <c r="I35" s="232" t="s">
        <v>2323</v>
      </c>
      <c r="J35" s="232">
        <v>1000</v>
      </c>
      <c r="K35" s="232" t="s">
        <v>2324</v>
      </c>
      <c r="L35" s="235"/>
      <c r="M35" s="235"/>
      <c r="N35" s="235">
        <v>0</v>
      </c>
      <c r="O35" s="235">
        <v>0</v>
      </c>
    </row>
    <row r="36" spans="1:15" s="232" customFormat="1" ht="14.4" customHeight="1" x14ac:dyDescent="0.3">
      <c r="A36" s="232" t="s">
        <v>2170</v>
      </c>
      <c r="B36" s="232" t="s">
        <v>2315</v>
      </c>
      <c r="C36" s="233">
        <v>504131</v>
      </c>
      <c r="D36" s="232" t="s">
        <v>2281</v>
      </c>
      <c r="E36" s="232" t="s">
        <v>2325</v>
      </c>
      <c r="F36" s="233">
        <v>4600000000</v>
      </c>
      <c r="G36" s="232" t="s">
        <v>2326</v>
      </c>
      <c r="H36" s="232" t="s">
        <v>2327</v>
      </c>
      <c r="I36" s="232" t="s">
        <v>2328</v>
      </c>
      <c r="J36" s="232">
        <v>1000</v>
      </c>
      <c r="K36" s="232" t="s">
        <v>2329</v>
      </c>
      <c r="L36" s="235">
        <v>500000</v>
      </c>
      <c r="M36" s="235"/>
      <c r="N36" s="235">
        <v>0</v>
      </c>
      <c r="O36" s="235">
        <v>0</v>
      </c>
    </row>
    <row r="37" spans="1:15" s="232" customFormat="1" ht="14.4" customHeight="1" x14ac:dyDescent="0.3">
      <c r="A37" s="232" t="s">
        <v>2170</v>
      </c>
      <c r="B37" s="232" t="s">
        <v>2315</v>
      </c>
      <c r="C37" s="233">
        <v>504131</v>
      </c>
      <c r="D37" s="232" t="s">
        <v>2281</v>
      </c>
      <c r="E37" s="232" t="s">
        <v>2330</v>
      </c>
      <c r="F37" s="234" t="s">
        <v>2298</v>
      </c>
      <c r="G37" s="232" t="s">
        <v>2331</v>
      </c>
      <c r="H37" s="232" t="s">
        <v>2332</v>
      </c>
      <c r="I37" s="232" t="s">
        <v>2301</v>
      </c>
      <c r="J37" s="232">
        <v>1000</v>
      </c>
      <c r="K37" s="232" t="s">
        <v>2296</v>
      </c>
      <c r="L37" s="235">
        <v>750000</v>
      </c>
      <c r="M37" s="235"/>
      <c r="N37" s="235"/>
      <c r="O37" s="235"/>
    </row>
    <row r="38" spans="1:15" s="232" customFormat="1" ht="14.4" customHeight="1" x14ac:dyDescent="0.3">
      <c r="A38" s="232" t="s">
        <v>2170</v>
      </c>
      <c r="B38" s="232" t="s">
        <v>2315</v>
      </c>
      <c r="C38" s="233">
        <v>504131</v>
      </c>
      <c r="D38" s="232" t="s">
        <v>2281</v>
      </c>
      <c r="E38" s="232" t="s">
        <v>2330</v>
      </c>
      <c r="F38" s="234" t="s">
        <v>2298</v>
      </c>
      <c r="G38" s="232" t="s">
        <v>2331</v>
      </c>
      <c r="H38" s="232" t="s">
        <v>2333</v>
      </c>
      <c r="I38" s="232" t="s">
        <v>2301</v>
      </c>
      <c r="J38" s="232">
        <v>1000</v>
      </c>
      <c r="K38" s="232" t="s">
        <v>2296</v>
      </c>
      <c r="L38" s="235">
        <v>450000</v>
      </c>
      <c r="M38" s="235"/>
      <c r="N38" s="235"/>
      <c r="O38" s="235"/>
    </row>
    <row r="39" spans="1:15" s="232" customFormat="1" ht="14.4" customHeight="1" x14ac:dyDescent="0.3">
      <c r="A39" s="232" t="s">
        <v>2170</v>
      </c>
      <c r="B39" s="232" t="s">
        <v>2315</v>
      </c>
      <c r="C39" s="233">
        <v>504131</v>
      </c>
      <c r="D39" s="232" t="s">
        <v>2281</v>
      </c>
      <c r="E39" s="232" t="s">
        <v>2330</v>
      </c>
      <c r="F39" s="234" t="s">
        <v>2298</v>
      </c>
      <c r="G39" s="232" t="s">
        <v>2331</v>
      </c>
      <c r="H39" s="232" t="s">
        <v>2334</v>
      </c>
      <c r="I39" s="232" t="s">
        <v>2301</v>
      </c>
      <c r="J39" s="232">
        <v>1000</v>
      </c>
      <c r="K39" s="232" t="s">
        <v>2296</v>
      </c>
      <c r="L39" s="235">
        <v>400000</v>
      </c>
      <c r="M39" s="235">
        <v>500000</v>
      </c>
      <c r="N39" s="235">
        <v>0</v>
      </c>
      <c r="O39" s="235">
        <v>0</v>
      </c>
    </row>
    <row r="40" spans="1:15" s="232" customFormat="1" ht="14.4" customHeight="1" x14ac:dyDescent="0.3">
      <c r="A40" s="232" t="s">
        <v>2170</v>
      </c>
      <c r="B40" s="232" t="s">
        <v>2315</v>
      </c>
      <c r="C40" s="233">
        <v>504131</v>
      </c>
      <c r="D40" s="232" t="s">
        <v>2281</v>
      </c>
      <c r="E40" s="232" t="s">
        <v>2335</v>
      </c>
      <c r="F40" s="234" t="s">
        <v>2174</v>
      </c>
      <c r="G40" s="232" t="s">
        <v>2336</v>
      </c>
      <c r="H40" s="232" t="s">
        <v>2304</v>
      </c>
      <c r="I40" s="232" t="s">
        <v>2177</v>
      </c>
      <c r="J40" s="232">
        <v>1000</v>
      </c>
      <c r="K40" s="232" t="s">
        <v>2178</v>
      </c>
      <c r="L40" s="235">
        <v>50000</v>
      </c>
      <c r="M40" s="235">
        <v>50000</v>
      </c>
      <c r="N40" s="235">
        <v>0</v>
      </c>
      <c r="O40" s="235">
        <v>70000</v>
      </c>
    </row>
    <row r="41" spans="1:15" s="232" customFormat="1" ht="14.4" customHeight="1" x14ac:dyDescent="0.3">
      <c r="A41" s="232" t="s">
        <v>2170</v>
      </c>
      <c r="B41" s="232" t="s">
        <v>2315</v>
      </c>
      <c r="C41" s="233">
        <v>504131</v>
      </c>
      <c r="D41" s="232" t="s">
        <v>2281</v>
      </c>
      <c r="E41" s="232" t="s">
        <v>2335</v>
      </c>
      <c r="F41" s="234" t="s">
        <v>2174</v>
      </c>
      <c r="G41" s="232" t="s">
        <v>2336</v>
      </c>
      <c r="H41" s="232" t="s">
        <v>2304</v>
      </c>
      <c r="I41" s="232" t="s">
        <v>2177</v>
      </c>
      <c r="J41" s="232">
        <v>1000</v>
      </c>
      <c r="K41" s="232" t="s">
        <v>2178</v>
      </c>
      <c r="L41" s="235">
        <v>95000</v>
      </c>
      <c r="M41" s="235"/>
      <c r="N41" s="235"/>
      <c r="O41" s="235"/>
    </row>
    <row r="42" spans="1:15" s="232" customFormat="1" ht="14.4" customHeight="1" x14ac:dyDescent="0.3">
      <c r="A42" s="232" t="s">
        <v>2170</v>
      </c>
      <c r="B42" s="232" t="s">
        <v>2315</v>
      </c>
      <c r="C42" s="233">
        <v>504131</v>
      </c>
      <c r="D42" s="232" t="s">
        <v>2281</v>
      </c>
      <c r="E42" s="232" t="s">
        <v>2337</v>
      </c>
      <c r="F42" s="234" t="s">
        <v>2292</v>
      </c>
      <c r="G42" s="232" t="s">
        <v>2338</v>
      </c>
      <c r="H42" s="232" t="s">
        <v>2294</v>
      </c>
      <c r="I42" s="232" t="s">
        <v>2295</v>
      </c>
      <c r="J42" s="232">
        <v>1000</v>
      </c>
      <c r="K42" s="232" t="s">
        <v>2296</v>
      </c>
      <c r="L42" s="235">
        <v>500000</v>
      </c>
      <c r="M42" s="235"/>
      <c r="N42" s="235"/>
      <c r="O42" s="235"/>
    </row>
    <row r="43" spans="1:15" s="232" customFormat="1" ht="14.4" customHeight="1" x14ac:dyDescent="0.3">
      <c r="A43" s="232" t="s">
        <v>2170</v>
      </c>
      <c r="B43" s="232" t="s">
        <v>2315</v>
      </c>
      <c r="C43" s="233">
        <v>504131</v>
      </c>
      <c r="D43" s="232" t="s">
        <v>2281</v>
      </c>
      <c r="E43" s="232" t="s">
        <v>2339</v>
      </c>
      <c r="F43" s="234" t="s">
        <v>2307</v>
      </c>
      <c r="G43" s="232" t="s">
        <v>2340</v>
      </c>
      <c r="H43" s="232" t="s">
        <v>2341</v>
      </c>
      <c r="I43" s="232" t="s">
        <v>2310</v>
      </c>
      <c r="J43" s="232">
        <v>1000</v>
      </c>
      <c r="K43" s="232" t="s">
        <v>2178</v>
      </c>
      <c r="L43" s="235">
        <v>850000</v>
      </c>
      <c r="M43" s="235">
        <v>500000</v>
      </c>
      <c r="N43" s="235">
        <v>0</v>
      </c>
      <c r="O43" s="235">
        <v>0</v>
      </c>
    </row>
    <row r="44" spans="1:15" s="232" customFormat="1" ht="14.4" customHeight="1" x14ac:dyDescent="0.3">
      <c r="A44" s="232" t="s">
        <v>2170</v>
      </c>
      <c r="B44" s="232" t="s">
        <v>2342</v>
      </c>
      <c r="C44" s="233">
        <v>504161</v>
      </c>
      <c r="D44" s="232" t="s">
        <v>2281</v>
      </c>
      <c r="E44" s="232" t="s">
        <v>2343</v>
      </c>
      <c r="F44" s="234" t="s">
        <v>2292</v>
      </c>
      <c r="G44" s="232" t="s">
        <v>2344</v>
      </c>
      <c r="H44" s="232" t="s">
        <v>2294</v>
      </c>
      <c r="I44" s="232" t="s">
        <v>2295</v>
      </c>
      <c r="J44" s="232">
        <v>1000</v>
      </c>
      <c r="K44" s="232" t="s">
        <v>2296</v>
      </c>
      <c r="L44" s="235">
        <v>755234</v>
      </c>
      <c r="M44" s="235">
        <v>1000000</v>
      </c>
      <c r="N44" s="235">
        <v>1000000</v>
      </c>
      <c r="O44" s="235">
        <v>0</v>
      </c>
    </row>
    <row r="45" spans="1:15" s="232" customFormat="1" ht="14.4" customHeight="1" x14ac:dyDescent="0.3">
      <c r="A45" s="232" t="s">
        <v>2170</v>
      </c>
      <c r="B45" s="232" t="s">
        <v>2345</v>
      </c>
      <c r="C45" s="233">
        <v>504202</v>
      </c>
      <c r="D45" s="232" t="s">
        <v>2180</v>
      </c>
      <c r="E45" s="232" t="s">
        <v>2346</v>
      </c>
      <c r="F45" s="233">
        <v>4600000000</v>
      </c>
      <c r="G45" s="232" t="s">
        <v>1006</v>
      </c>
      <c r="H45" s="232" t="s">
        <v>1000</v>
      </c>
      <c r="I45" s="232" t="s">
        <v>2347</v>
      </c>
      <c r="J45" s="232">
        <v>1000</v>
      </c>
      <c r="K45" s="232" t="s">
        <v>2348</v>
      </c>
      <c r="L45" s="235">
        <v>10205717</v>
      </c>
      <c r="M45" s="235">
        <v>8000000</v>
      </c>
      <c r="N45" s="235">
        <v>15630298.200000005</v>
      </c>
      <c r="O45" s="235">
        <v>0</v>
      </c>
    </row>
    <row r="46" spans="1:15" s="232" customFormat="1" ht="14.4" customHeight="1" x14ac:dyDescent="0.3">
      <c r="A46" s="232" t="s">
        <v>2170</v>
      </c>
      <c r="B46" s="232" t="s">
        <v>2345</v>
      </c>
      <c r="C46" s="233">
        <v>504202</v>
      </c>
      <c r="D46" s="232" t="s">
        <v>2180</v>
      </c>
      <c r="E46" s="232" t="s">
        <v>2349</v>
      </c>
      <c r="F46" s="233">
        <v>4600000000</v>
      </c>
      <c r="G46" s="232" t="s">
        <v>2350</v>
      </c>
      <c r="H46" s="232" t="s">
        <v>2351</v>
      </c>
      <c r="I46" s="232" t="s">
        <v>2352</v>
      </c>
      <c r="J46" s="232">
        <v>1000</v>
      </c>
      <c r="K46" s="232" t="s">
        <v>2353</v>
      </c>
      <c r="L46" s="235"/>
      <c r="M46" s="235">
        <v>10071625</v>
      </c>
      <c r="N46" s="235">
        <v>14244600.699999999</v>
      </c>
      <c r="O46" s="235">
        <v>0</v>
      </c>
    </row>
    <row r="47" spans="1:15" s="232" customFormat="1" ht="14.4" customHeight="1" x14ac:dyDescent="0.3">
      <c r="A47" s="232" t="s">
        <v>2170</v>
      </c>
      <c r="B47" s="232" t="s">
        <v>2345</v>
      </c>
      <c r="C47" s="233">
        <v>504202</v>
      </c>
      <c r="D47" s="232" t="s">
        <v>2180</v>
      </c>
      <c r="E47" s="232" t="s">
        <v>2354</v>
      </c>
      <c r="F47" s="233">
        <v>4600000000</v>
      </c>
      <c r="G47" s="232" t="s">
        <v>1038</v>
      </c>
      <c r="H47" s="232" t="s">
        <v>1032</v>
      </c>
      <c r="I47" s="232" t="s">
        <v>2355</v>
      </c>
      <c r="J47" s="232">
        <v>1000</v>
      </c>
      <c r="K47" s="232" t="s">
        <v>2356</v>
      </c>
      <c r="L47" s="235">
        <v>12127302</v>
      </c>
      <c r="M47" s="235">
        <v>18500000</v>
      </c>
      <c r="N47" s="235">
        <v>10814558.300000001</v>
      </c>
      <c r="O47" s="235">
        <v>0</v>
      </c>
    </row>
    <row r="48" spans="1:15" s="232" customFormat="1" ht="14.4" customHeight="1" x14ac:dyDescent="0.3">
      <c r="A48" s="232" t="s">
        <v>2170</v>
      </c>
      <c r="B48" s="232" t="s">
        <v>2345</v>
      </c>
      <c r="C48" s="233">
        <v>504202</v>
      </c>
      <c r="D48" s="232" t="s">
        <v>2180</v>
      </c>
      <c r="E48" s="232" t="s">
        <v>2357</v>
      </c>
      <c r="F48" s="233">
        <v>4600000000</v>
      </c>
      <c r="G48" s="232" t="s">
        <v>1109</v>
      </c>
      <c r="H48" s="232" t="s">
        <v>1103</v>
      </c>
      <c r="I48" s="232" t="s">
        <v>2358</v>
      </c>
      <c r="J48" s="232">
        <v>1000</v>
      </c>
      <c r="K48" s="232" t="s">
        <v>2359</v>
      </c>
      <c r="L48" s="235">
        <v>9482236</v>
      </c>
      <c r="M48" s="235">
        <v>17697500</v>
      </c>
      <c r="N48" s="235">
        <v>12383234.600000001</v>
      </c>
      <c r="O48" s="235"/>
    </row>
    <row r="49" spans="1:15" s="232" customFormat="1" ht="14.4" customHeight="1" x14ac:dyDescent="0.3">
      <c r="A49" s="232" t="s">
        <v>2170</v>
      </c>
      <c r="B49" s="232" t="s">
        <v>2345</v>
      </c>
      <c r="C49" s="233">
        <v>504202</v>
      </c>
      <c r="D49" s="232" t="s">
        <v>2180</v>
      </c>
      <c r="E49" s="232" t="s">
        <v>2360</v>
      </c>
      <c r="F49" s="233">
        <v>4600000000</v>
      </c>
      <c r="G49" s="232" t="s">
        <v>2361</v>
      </c>
      <c r="H49" s="232" t="s">
        <v>2362</v>
      </c>
      <c r="I49" s="232" t="s">
        <v>2358</v>
      </c>
      <c r="J49" s="232">
        <v>1000</v>
      </c>
      <c r="K49" s="232" t="s">
        <v>2363</v>
      </c>
      <c r="L49" s="236"/>
      <c r="M49" s="237"/>
      <c r="N49" s="236">
        <v>7000000</v>
      </c>
      <c r="O49" s="237"/>
    </row>
    <row r="50" spans="1:15" s="232" customFormat="1" ht="14.4" customHeight="1" x14ac:dyDescent="0.3">
      <c r="A50" s="232" t="s">
        <v>2170</v>
      </c>
      <c r="B50" s="232" t="s">
        <v>2345</v>
      </c>
      <c r="C50" s="233">
        <v>504202</v>
      </c>
      <c r="D50" s="232" t="s">
        <v>2180</v>
      </c>
      <c r="E50" s="232" t="s">
        <v>2364</v>
      </c>
      <c r="F50" s="233">
        <v>4600000000</v>
      </c>
      <c r="G50" s="232" t="s">
        <v>2365</v>
      </c>
      <c r="H50" s="232" t="s">
        <v>2366</v>
      </c>
      <c r="I50" s="232" t="s">
        <v>2367</v>
      </c>
      <c r="J50" s="232">
        <v>1000</v>
      </c>
      <c r="K50" s="232" t="s">
        <v>2363</v>
      </c>
      <c r="L50" s="235"/>
      <c r="M50" s="235">
        <v>10000000</v>
      </c>
      <c r="N50" s="235">
        <v>7000000</v>
      </c>
      <c r="O50" s="235">
        <v>0</v>
      </c>
    </row>
    <row r="51" spans="1:15" s="232" customFormat="1" ht="14.4" customHeight="1" x14ac:dyDescent="0.3">
      <c r="A51" s="232" t="s">
        <v>2170</v>
      </c>
      <c r="B51" s="232" t="s">
        <v>2345</v>
      </c>
      <c r="C51" s="233">
        <v>504202</v>
      </c>
      <c r="D51" s="232" t="s">
        <v>2368</v>
      </c>
      <c r="E51" s="232" t="s">
        <v>2369</v>
      </c>
      <c r="F51" s="233">
        <v>4121012000</v>
      </c>
      <c r="G51" s="232" t="s">
        <v>2370</v>
      </c>
      <c r="H51" s="232" t="s">
        <v>2371</v>
      </c>
      <c r="I51" s="232" t="s">
        <v>2372</v>
      </c>
      <c r="J51" s="232">
        <v>1000</v>
      </c>
      <c r="K51" s="232" t="s">
        <v>2373</v>
      </c>
      <c r="L51" s="235">
        <v>9782000</v>
      </c>
      <c r="M51" s="235">
        <v>30000000</v>
      </c>
      <c r="N51" s="235">
        <v>35890000</v>
      </c>
      <c r="O51" s="235">
        <v>40405000</v>
      </c>
    </row>
    <row r="52" spans="1:15" s="232" customFormat="1" ht="14.4" customHeight="1" x14ac:dyDescent="0.3">
      <c r="A52" s="232" t="s">
        <v>2170</v>
      </c>
      <c r="B52" s="232" t="s">
        <v>2374</v>
      </c>
      <c r="C52" s="233">
        <v>504527</v>
      </c>
      <c r="D52" s="232" t="s">
        <v>2281</v>
      </c>
      <c r="E52" s="232" t="s">
        <v>2375</v>
      </c>
      <c r="F52" s="234" t="s">
        <v>2298</v>
      </c>
      <c r="G52" s="232" t="s">
        <v>2376</v>
      </c>
      <c r="H52" s="232" t="s">
        <v>2377</v>
      </c>
      <c r="I52" s="232" t="s">
        <v>2301</v>
      </c>
      <c r="J52" s="232">
        <v>1000</v>
      </c>
      <c r="K52" s="232" t="s">
        <v>2178</v>
      </c>
      <c r="L52" s="235"/>
      <c r="M52" s="235"/>
      <c r="N52" s="235"/>
      <c r="O52" s="235"/>
    </row>
    <row r="53" spans="1:15" s="232" customFormat="1" ht="14.4" customHeight="1" x14ac:dyDescent="0.3">
      <c r="A53" s="232" t="s">
        <v>2170</v>
      </c>
      <c r="B53" s="232" t="s">
        <v>2378</v>
      </c>
      <c r="C53" s="233">
        <v>504713</v>
      </c>
      <c r="D53" s="232" t="s">
        <v>2379</v>
      </c>
      <c r="E53" s="232" t="s">
        <v>2380</v>
      </c>
      <c r="F53" s="233">
        <v>4600000000</v>
      </c>
      <c r="G53" s="232" t="s">
        <v>2381</v>
      </c>
      <c r="H53" s="232" t="s">
        <v>2382</v>
      </c>
      <c r="I53" s="232" t="s">
        <v>2383</v>
      </c>
      <c r="J53" s="232">
        <v>1000</v>
      </c>
      <c r="K53" s="232" t="s">
        <v>2384</v>
      </c>
      <c r="L53" s="235">
        <v>0</v>
      </c>
      <c r="M53" s="235"/>
      <c r="N53" s="235"/>
      <c r="O53" s="235"/>
    </row>
    <row r="54" spans="1:15" s="232" customFormat="1" ht="14.4" customHeight="1" x14ac:dyDescent="0.3">
      <c r="A54" s="232" t="s">
        <v>2170</v>
      </c>
      <c r="B54" s="232" t="s">
        <v>2378</v>
      </c>
      <c r="C54" s="233">
        <v>504713</v>
      </c>
      <c r="D54" s="232" t="s">
        <v>2385</v>
      </c>
      <c r="E54" s="232" t="s">
        <v>2386</v>
      </c>
      <c r="F54" s="234" t="s">
        <v>2174</v>
      </c>
      <c r="G54" s="232" t="s">
        <v>2387</v>
      </c>
      <c r="H54" s="232" t="s">
        <v>2388</v>
      </c>
      <c r="I54" s="232" t="s">
        <v>2177</v>
      </c>
      <c r="J54" s="232">
        <v>1000</v>
      </c>
      <c r="K54" s="232" t="s">
        <v>2178</v>
      </c>
      <c r="L54" s="235"/>
      <c r="M54" s="238">
        <v>300000</v>
      </c>
      <c r="N54" s="238">
        <v>350000</v>
      </c>
      <c r="O54" s="238"/>
    </row>
    <row r="55" spans="1:15" s="232" customFormat="1" ht="14.4" customHeight="1" x14ac:dyDescent="0.3">
      <c r="A55" s="232" t="s">
        <v>2170</v>
      </c>
      <c r="B55" s="232" t="s">
        <v>2378</v>
      </c>
      <c r="C55" s="233">
        <v>504713</v>
      </c>
      <c r="D55" s="232" t="s">
        <v>2385</v>
      </c>
      <c r="E55" s="232" t="s">
        <v>2389</v>
      </c>
      <c r="F55" s="234" t="s">
        <v>2298</v>
      </c>
      <c r="G55" s="232" t="s">
        <v>1663</v>
      </c>
      <c r="H55" s="232" t="s">
        <v>2390</v>
      </c>
      <c r="I55" s="232" t="s">
        <v>2301</v>
      </c>
      <c r="J55" s="232">
        <v>1000</v>
      </c>
      <c r="K55" s="232" t="s">
        <v>2178</v>
      </c>
      <c r="L55" s="235"/>
      <c r="M55" s="235">
        <v>16000000</v>
      </c>
      <c r="N55" s="235">
        <v>5000000</v>
      </c>
      <c r="O55" s="235"/>
    </row>
    <row r="56" spans="1:15" s="232" customFormat="1" ht="14.4" customHeight="1" x14ac:dyDescent="0.3">
      <c r="A56" s="232" t="s">
        <v>2170</v>
      </c>
      <c r="B56" s="232" t="s">
        <v>2378</v>
      </c>
      <c r="C56" s="233">
        <v>504713</v>
      </c>
      <c r="D56" s="232" t="s">
        <v>2385</v>
      </c>
      <c r="E56" s="232" t="s">
        <v>2389</v>
      </c>
      <c r="F56" s="234" t="s">
        <v>2298</v>
      </c>
      <c r="G56" s="232" t="s">
        <v>1663</v>
      </c>
      <c r="H56" s="232" t="s">
        <v>2390</v>
      </c>
      <c r="I56" s="232" t="s">
        <v>2301</v>
      </c>
      <c r="J56" s="232">
        <v>1000</v>
      </c>
      <c r="K56" s="232" t="s">
        <v>2178</v>
      </c>
      <c r="L56" s="235"/>
      <c r="M56" s="235">
        <v>5000000</v>
      </c>
      <c r="N56" s="235"/>
      <c r="O56" s="235"/>
    </row>
    <row r="57" spans="1:15" s="232" customFormat="1" ht="14.4" customHeight="1" x14ac:dyDescent="0.3">
      <c r="A57" s="232" t="s">
        <v>2170</v>
      </c>
      <c r="B57" s="232" t="s">
        <v>2378</v>
      </c>
      <c r="C57" s="233">
        <v>504713</v>
      </c>
      <c r="D57" s="232" t="s">
        <v>2385</v>
      </c>
      <c r="E57" s="232" t="s">
        <v>2389</v>
      </c>
      <c r="F57" s="234" t="s">
        <v>2298</v>
      </c>
      <c r="G57" s="232" t="s">
        <v>1663</v>
      </c>
      <c r="H57" s="232" t="s">
        <v>2390</v>
      </c>
      <c r="I57" s="232" t="s">
        <v>2301</v>
      </c>
      <c r="J57" s="232">
        <v>1000</v>
      </c>
      <c r="K57" s="232" t="s">
        <v>2178</v>
      </c>
      <c r="L57" s="235"/>
      <c r="M57" s="235">
        <v>3000000</v>
      </c>
      <c r="N57" s="235">
        <v>5000000</v>
      </c>
      <c r="O57" s="235"/>
    </row>
    <row r="58" spans="1:15" s="232" customFormat="1" ht="14.4" customHeight="1" x14ac:dyDescent="0.3">
      <c r="A58" s="232" t="s">
        <v>2170</v>
      </c>
      <c r="B58" s="232" t="s">
        <v>2378</v>
      </c>
      <c r="C58" s="233">
        <v>504713</v>
      </c>
      <c r="D58" s="232" t="s">
        <v>2385</v>
      </c>
      <c r="E58" s="232" t="s">
        <v>2389</v>
      </c>
      <c r="F58" s="234" t="s">
        <v>2298</v>
      </c>
      <c r="G58" s="232" t="s">
        <v>1663</v>
      </c>
      <c r="H58" s="232" t="s">
        <v>2390</v>
      </c>
      <c r="I58" s="232" t="s">
        <v>2301</v>
      </c>
      <c r="J58" s="232">
        <v>1000</v>
      </c>
      <c r="K58" s="232" t="s">
        <v>2178</v>
      </c>
      <c r="L58" s="235"/>
      <c r="M58" s="235">
        <v>7000000</v>
      </c>
      <c r="N58" s="235"/>
      <c r="O58" s="235"/>
    </row>
    <row r="59" spans="1:15" s="232" customFormat="1" ht="14.4" customHeight="1" x14ac:dyDescent="0.3">
      <c r="A59" s="232" t="s">
        <v>2170</v>
      </c>
      <c r="B59" s="232" t="s">
        <v>2378</v>
      </c>
      <c r="C59" s="233">
        <v>504713</v>
      </c>
      <c r="D59" s="232" t="s">
        <v>2385</v>
      </c>
      <c r="E59" s="232" t="s">
        <v>2389</v>
      </c>
      <c r="F59" s="234" t="s">
        <v>2298</v>
      </c>
      <c r="G59" s="232" t="s">
        <v>1663</v>
      </c>
      <c r="H59" s="232" t="s">
        <v>2390</v>
      </c>
      <c r="I59" s="232" t="s">
        <v>2301</v>
      </c>
      <c r="J59" s="232">
        <v>1000</v>
      </c>
      <c r="K59" s="232" t="s">
        <v>2178</v>
      </c>
      <c r="L59" s="235"/>
      <c r="M59" s="235">
        <v>0</v>
      </c>
      <c r="N59" s="235"/>
      <c r="O59" s="235"/>
    </row>
    <row r="60" spans="1:15" s="232" customFormat="1" ht="14.4" customHeight="1" x14ac:dyDescent="0.3">
      <c r="A60" s="232" t="s">
        <v>2170</v>
      </c>
      <c r="B60" s="232" t="s">
        <v>2378</v>
      </c>
      <c r="C60" s="233">
        <v>504713</v>
      </c>
      <c r="D60" s="232" t="s">
        <v>2385</v>
      </c>
      <c r="E60" s="232" t="s">
        <v>2380</v>
      </c>
      <c r="F60" s="234" t="s">
        <v>2391</v>
      </c>
      <c r="G60" s="232" t="s">
        <v>2381</v>
      </c>
      <c r="H60" s="232" t="s">
        <v>2392</v>
      </c>
      <c r="I60" s="232" t="s">
        <v>2393</v>
      </c>
      <c r="J60" s="232">
        <v>1000</v>
      </c>
      <c r="K60" s="232" t="s">
        <v>2178</v>
      </c>
      <c r="L60" s="235"/>
      <c r="M60" s="238">
        <v>450000</v>
      </c>
      <c r="N60" s="238">
        <v>550000</v>
      </c>
      <c r="O60" s="235"/>
    </row>
    <row r="61" spans="1:15" s="232" customFormat="1" ht="14.4" customHeight="1" x14ac:dyDescent="0.3">
      <c r="A61" s="232" t="s">
        <v>2170</v>
      </c>
      <c r="B61" s="232" t="s">
        <v>2378</v>
      </c>
      <c r="C61" s="233">
        <v>504713</v>
      </c>
      <c r="D61" s="232" t="s">
        <v>2385</v>
      </c>
      <c r="E61" s="232" t="s">
        <v>2380</v>
      </c>
      <c r="F61" s="234" t="s">
        <v>2298</v>
      </c>
      <c r="G61" s="232" t="s">
        <v>2381</v>
      </c>
      <c r="H61" s="232" t="s">
        <v>2390</v>
      </c>
      <c r="I61" s="232" t="s">
        <v>2301</v>
      </c>
      <c r="J61" s="232">
        <v>1000</v>
      </c>
      <c r="K61" s="232" t="s">
        <v>2178</v>
      </c>
      <c r="L61" s="235"/>
      <c r="M61" s="235">
        <v>600000</v>
      </c>
      <c r="N61" s="235">
        <v>1000000</v>
      </c>
      <c r="O61" s="235"/>
    </row>
    <row r="62" spans="1:15" s="232" customFormat="1" ht="14.4" customHeight="1" x14ac:dyDescent="0.3">
      <c r="A62" s="232" t="s">
        <v>2170</v>
      </c>
      <c r="B62" s="232" t="s">
        <v>2378</v>
      </c>
      <c r="C62" s="233">
        <v>504713</v>
      </c>
      <c r="D62" s="232" t="s">
        <v>2385</v>
      </c>
      <c r="E62" s="232" t="s">
        <v>2394</v>
      </c>
      <c r="F62" s="234" t="s">
        <v>2292</v>
      </c>
      <c r="G62" s="232" t="s">
        <v>2395</v>
      </c>
      <c r="H62" s="232" t="s">
        <v>2396</v>
      </c>
      <c r="I62" s="232" t="s">
        <v>2295</v>
      </c>
      <c r="J62" s="232">
        <v>1000</v>
      </c>
      <c r="K62" s="232" t="s">
        <v>2178</v>
      </c>
      <c r="L62" s="235"/>
      <c r="M62" s="235">
        <v>2500000</v>
      </c>
      <c r="N62" s="235">
        <v>5000000</v>
      </c>
      <c r="O62" s="235"/>
    </row>
    <row r="63" spans="1:15" s="232" customFormat="1" ht="14.4" customHeight="1" x14ac:dyDescent="0.3">
      <c r="A63" s="232" t="s">
        <v>2170</v>
      </c>
      <c r="B63" s="232" t="s">
        <v>2378</v>
      </c>
      <c r="C63" s="233">
        <v>504713</v>
      </c>
      <c r="D63" s="232" t="s">
        <v>2379</v>
      </c>
      <c r="E63" s="232" t="s">
        <v>2380</v>
      </c>
      <c r="F63" s="233">
        <v>4600000000</v>
      </c>
      <c r="G63" s="232" t="s">
        <v>2381</v>
      </c>
      <c r="H63" s="232" t="s">
        <v>2397</v>
      </c>
      <c r="I63" s="232" t="s">
        <v>2383</v>
      </c>
      <c r="J63" s="232">
        <v>1000</v>
      </c>
      <c r="K63" s="232" t="s">
        <v>2398</v>
      </c>
      <c r="L63" s="235">
        <v>3660000</v>
      </c>
      <c r="M63" s="235">
        <v>3440000</v>
      </c>
      <c r="N63" s="235"/>
      <c r="O63" s="235"/>
    </row>
    <row r="64" spans="1:15" s="232" customFormat="1" ht="14.4" customHeight="1" x14ac:dyDescent="0.3">
      <c r="A64" s="232" t="s">
        <v>2170</v>
      </c>
      <c r="B64" s="232" t="s">
        <v>2378</v>
      </c>
      <c r="C64" s="233">
        <v>504713</v>
      </c>
      <c r="D64" s="232" t="s">
        <v>2379</v>
      </c>
      <c r="E64" s="232" t="s">
        <v>2380</v>
      </c>
      <c r="F64" s="233">
        <v>4600000000</v>
      </c>
      <c r="G64" s="232" t="s">
        <v>2381</v>
      </c>
      <c r="H64" s="232" t="s">
        <v>2399</v>
      </c>
      <c r="I64" s="232" t="s">
        <v>2383</v>
      </c>
      <c r="J64" s="232">
        <v>1000</v>
      </c>
      <c r="K64" s="232" t="s">
        <v>2400</v>
      </c>
      <c r="L64" s="235">
        <v>4300000</v>
      </c>
      <c r="M64" s="235"/>
      <c r="N64" s="235"/>
      <c r="O64" s="235"/>
    </row>
    <row r="65" spans="1:17" s="232" customFormat="1" ht="14.4" customHeight="1" x14ac:dyDescent="0.3">
      <c r="A65" s="232" t="s">
        <v>2170</v>
      </c>
      <c r="B65" s="232" t="s">
        <v>2378</v>
      </c>
      <c r="C65" s="233">
        <v>504713</v>
      </c>
      <c r="D65" s="232" t="s">
        <v>2379</v>
      </c>
      <c r="E65" s="232" t="s">
        <v>2380</v>
      </c>
      <c r="F65" s="233">
        <v>4600000000</v>
      </c>
      <c r="G65" s="232" t="s">
        <v>2381</v>
      </c>
      <c r="H65" s="232" t="s">
        <v>2401</v>
      </c>
      <c r="I65" s="232" t="s">
        <v>2383</v>
      </c>
      <c r="J65" s="232">
        <v>1000</v>
      </c>
      <c r="K65" s="232" t="s">
        <v>2402</v>
      </c>
      <c r="L65" s="235">
        <v>1700000</v>
      </c>
      <c r="M65" s="235"/>
      <c r="N65" s="235">
        <v>0</v>
      </c>
      <c r="O65" s="235">
        <v>0</v>
      </c>
    </row>
    <row r="66" spans="1:17" s="232" customFormat="1" ht="14.4" customHeight="1" x14ac:dyDescent="0.3">
      <c r="A66" s="232" t="s">
        <v>2170</v>
      </c>
      <c r="B66" s="232" t="s">
        <v>2378</v>
      </c>
      <c r="C66" s="233">
        <v>504713</v>
      </c>
      <c r="D66" s="232" t="s">
        <v>2379</v>
      </c>
      <c r="E66" s="232" t="s">
        <v>2380</v>
      </c>
      <c r="F66" s="233">
        <v>4600000000</v>
      </c>
      <c r="G66" s="232" t="s">
        <v>2381</v>
      </c>
      <c r="H66" s="232" t="s">
        <v>2403</v>
      </c>
      <c r="I66" s="232" t="s">
        <v>2383</v>
      </c>
      <c r="J66" s="232">
        <v>1000</v>
      </c>
      <c r="K66" s="232" t="s">
        <v>2398</v>
      </c>
      <c r="L66" s="235">
        <v>3500000</v>
      </c>
      <c r="M66" s="235"/>
      <c r="N66" s="235"/>
      <c r="O66" s="235"/>
      <c r="P66" s="232">
        <v>650000</v>
      </c>
      <c r="Q66" s="232" t="s">
        <v>2404</v>
      </c>
    </row>
    <row r="67" spans="1:17" s="232" customFormat="1" ht="14.4" customHeight="1" x14ac:dyDescent="0.3">
      <c r="A67" s="232" t="s">
        <v>2170</v>
      </c>
      <c r="B67" s="232" t="s">
        <v>2378</v>
      </c>
      <c r="C67" s="233">
        <v>504713</v>
      </c>
      <c r="D67" s="232" t="s">
        <v>2180</v>
      </c>
      <c r="E67" s="232" t="s">
        <v>2405</v>
      </c>
      <c r="F67" s="233">
        <v>4600000000</v>
      </c>
      <c r="G67" s="232" t="s">
        <v>1726</v>
      </c>
      <c r="H67" s="232" t="s">
        <v>2406</v>
      </c>
      <c r="I67" s="232" t="s">
        <v>2407</v>
      </c>
      <c r="J67" s="232">
        <v>1000</v>
      </c>
      <c r="K67" s="232" t="s">
        <v>2408</v>
      </c>
      <c r="L67" s="235">
        <v>7423227</v>
      </c>
      <c r="M67" s="235">
        <v>12000000</v>
      </c>
      <c r="N67" s="235">
        <v>12000000</v>
      </c>
      <c r="O67" s="235">
        <v>10000000</v>
      </c>
    </row>
    <row r="68" spans="1:17" s="232" customFormat="1" ht="14.4" customHeight="1" x14ac:dyDescent="0.3">
      <c r="A68" s="232" t="s">
        <v>2170</v>
      </c>
      <c r="B68" s="232" t="s">
        <v>2378</v>
      </c>
      <c r="C68" s="233">
        <v>504713</v>
      </c>
      <c r="D68" s="232" t="s">
        <v>2385</v>
      </c>
      <c r="E68" s="232" t="s">
        <v>2409</v>
      </c>
      <c r="F68" s="233">
        <v>4600000000</v>
      </c>
      <c r="G68" s="232" t="s">
        <v>1741</v>
      </c>
      <c r="H68" s="232" t="s">
        <v>2410</v>
      </c>
      <c r="I68" s="232" t="s">
        <v>2411</v>
      </c>
      <c r="J68" s="232">
        <v>1000</v>
      </c>
      <c r="K68" s="232" t="s">
        <v>2412</v>
      </c>
      <c r="L68" s="235">
        <v>27999250</v>
      </c>
      <c r="M68" s="235">
        <v>17874950</v>
      </c>
      <c r="N68" s="235"/>
      <c r="O68" s="235">
        <v>0</v>
      </c>
    </row>
    <row r="69" spans="1:17" s="232" customFormat="1" ht="14.4" customHeight="1" x14ac:dyDescent="0.3">
      <c r="A69" s="232" t="s">
        <v>2170</v>
      </c>
      <c r="B69" s="232" t="s">
        <v>2378</v>
      </c>
      <c r="C69" s="233">
        <v>504713</v>
      </c>
      <c r="D69" s="232" t="s">
        <v>2385</v>
      </c>
      <c r="E69" s="232" t="s">
        <v>2413</v>
      </c>
      <c r="F69" s="233">
        <v>4600000000</v>
      </c>
      <c r="G69" s="232" t="s">
        <v>1757</v>
      </c>
      <c r="H69" s="232" t="s">
        <v>2414</v>
      </c>
      <c r="I69" s="232" t="s">
        <v>2415</v>
      </c>
      <c r="J69" s="232">
        <v>1000</v>
      </c>
      <c r="K69" s="232" t="s">
        <v>2402</v>
      </c>
      <c r="L69" s="235"/>
      <c r="M69" s="235">
        <v>32426895</v>
      </c>
      <c r="N69" s="235">
        <v>95000000</v>
      </c>
      <c r="O69" s="235"/>
    </row>
    <row r="70" spans="1:17" s="232" customFormat="1" ht="14.4" customHeight="1" x14ac:dyDescent="0.3">
      <c r="A70" s="232" t="s">
        <v>2170</v>
      </c>
      <c r="B70" s="232" t="s">
        <v>2378</v>
      </c>
      <c r="C70" s="233">
        <v>504713</v>
      </c>
      <c r="D70" s="232" t="s">
        <v>2385</v>
      </c>
      <c r="E70" s="232" t="s">
        <v>2380</v>
      </c>
      <c r="F70" s="233">
        <v>4600000000</v>
      </c>
      <c r="G70" s="232" t="s">
        <v>2381</v>
      </c>
      <c r="H70" s="232" t="s">
        <v>2416</v>
      </c>
      <c r="I70" s="232" t="s">
        <v>2415</v>
      </c>
      <c r="J70" s="232">
        <v>1000</v>
      </c>
      <c r="K70" s="232" t="s">
        <v>2417</v>
      </c>
      <c r="L70" s="235"/>
      <c r="M70" s="235">
        <v>5000000</v>
      </c>
      <c r="N70" s="235"/>
      <c r="O70" s="235"/>
    </row>
    <row r="71" spans="1:17" s="232" customFormat="1" ht="14.4" customHeight="1" x14ac:dyDescent="0.3">
      <c r="A71" s="232" t="s">
        <v>2170</v>
      </c>
      <c r="B71" s="232" t="s">
        <v>2378</v>
      </c>
      <c r="C71" s="233">
        <v>504713</v>
      </c>
      <c r="D71" s="232" t="s">
        <v>2379</v>
      </c>
      <c r="E71" s="232" t="s">
        <v>2380</v>
      </c>
      <c r="F71" s="233">
        <v>4600000000</v>
      </c>
      <c r="G71" s="232" t="s">
        <v>2381</v>
      </c>
      <c r="H71" s="232" t="s">
        <v>2418</v>
      </c>
      <c r="I71" s="232" t="s">
        <v>2415</v>
      </c>
      <c r="J71" s="232">
        <v>1000</v>
      </c>
      <c r="K71" s="232" t="s">
        <v>2402</v>
      </c>
      <c r="L71" s="235"/>
      <c r="M71" s="235">
        <v>14515000</v>
      </c>
      <c r="N71" s="235"/>
      <c r="O71" s="235"/>
    </row>
    <row r="72" spans="1:17" s="232" customFormat="1" ht="14.4" customHeight="1" x14ac:dyDescent="0.3">
      <c r="A72" s="232" t="s">
        <v>2170</v>
      </c>
      <c r="B72" s="232" t="s">
        <v>2378</v>
      </c>
      <c r="C72" s="233">
        <v>504713</v>
      </c>
      <c r="D72" s="232" t="s">
        <v>2385</v>
      </c>
      <c r="E72" s="232" t="s">
        <v>2380</v>
      </c>
      <c r="F72" s="233">
        <v>4600000000</v>
      </c>
      <c r="G72" s="232" t="s">
        <v>2381</v>
      </c>
      <c r="H72" s="232" t="s">
        <v>2419</v>
      </c>
      <c r="I72" s="232" t="s">
        <v>2415</v>
      </c>
      <c r="J72" s="232">
        <v>1000</v>
      </c>
      <c r="K72" s="232" t="s">
        <v>2420</v>
      </c>
      <c r="L72" s="235"/>
      <c r="M72" s="235">
        <v>0</v>
      </c>
      <c r="N72" s="235">
        <v>8000000</v>
      </c>
      <c r="O72" s="235"/>
    </row>
    <row r="73" spans="1:17" s="232" customFormat="1" ht="14.4" customHeight="1" x14ac:dyDescent="0.3">
      <c r="A73" s="232" t="s">
        <v>2170</v>
      </c>
      <c r="B73" s="232" t="s">
        <v>2378</v>
      </c>
      <c r="C73" s="233">
        <v>504713</v>
      </c>
      <c r="D73" s="232" t="s">
        <v>2379</v>
      </c>
      <c r="E73" s="232" t="s">
        <v>2380</v>
      </c>
      <c r="F73" s="233">
        <v>4600000000</v>
      </c>
      <c r="G73" s="232" t="s">
        <v>2381</v>
      </c>
      <c r="H73" s="232" t="s">
        <v>2421</v>
      </c>
      <c r="I73" s="232" t="s">
        <v>2415</v>
      </c>
      <c r="J73" s="232">
        <v>1000</v>
      </c>
      <c r="K73" s="232" t="s">
        <v>2402</v>
      </c>
      <c r="L73" s="235"/>
      <c r="M73" s="235">
        <v>9199000</v>
      </c>
      <c r="N73" s="235">
        <v>12000000</v>
      </c>
      <c r="O73" s="235">
        <v>9404000</v>
      </c>
    </row>
    <row r="74" spans="1:17" s="232" customFormat="1" ht="14.4" customHeight="1" x14ac:dyDescent="0.3">
      <c r="A74" s="232" t="s">
        <v>2170</v>
      </c>
      <c r="B74" s="232" t="s">
        <v>2378</v>
      </c>
      <c r="C74" s="233">
        <v>504713</v>
      </c>
      <c r="D74" s="232" t="s">
        <v>2385</v>
      </c>
      <c r="E74" s="232" t="s">
        <v>2380</v>
      </c>
      <c r="F74" s="233">
        <v>4600000000</v>
      </c>
      <c r="G74" s="232" t="s">
        <v>2381</v>
      </c>
      <c r="H74" s="232" t="s">
        <v>2422</v>
      </c>
      <c r="I74" s="232" t="s">
        <v>2415</v>
      </c>
      <c r="J74" s="232">
        <v>1000</v>
      </c>
      <c r="K74" s="232" t="s">
        <v>2420</v>
      </c>
      <c r="L74" s="235"/>
      <c r="M74" s="238">
        <v>9300000</v>
      </c>
      <c r="N74" s="238">
        <v>0</v>
      </c>
      <c r="O74" s="235">
        <v>0</v>
      </c>
    </row>
    <row r="75" spans="1:17" s="232" customFormat="1" ht="14.4" customHeight="1" x14ac:dyDescent="0.3">
      <c r="A75" s="232" t="s">
        <v>2170</v>
      </c>
      <c r="B75" s="232" t="s">
        <v>2378</v>
      </c>
      <c r="C75" s="233">
        <v>504713</v>
      </c>
      <c r="D75" s="232" t="s">
        <v>2385</v>
      </c>
      <c r="E75" s="232" t="s">
        <v>2380</v>
      </c>
      <c r="F75" s="233">
        <v>4600000000</v>
      </c>
      <c r="G75" s="232" t="s">
        <v>2381</v>
      </c>
      <c r="H75" s="232" t="s">
        <v>2423</v>
      </c>
      <c r="I75" s="232" t="s">
        <v>2415</v>
      </c>
      <c r="J75" s="232">
        <v>1000</v>
      </c>
      <c r="K75" s="232" t="s">
        <v>2424</v>
      </c>
      <c r="L75" s="235"/>
      <c r="M75" s="235">
        <v>10000000</v>
      </c>
      <c r="N75" s="235">
        <v>0</v>
      </c>
      <c r="O75" s="235">
        <v>0</v>
      </c>
    </row>
    <row r="76" spans="1:17" s="232" customFormat="1" ht="14.4" customHeight="1" x14ac:dyDescent="0.3">
      <c r="A76" s="232" t="s">
        <v>2170</v>
      </c>
      <c r="B76" s="232" t="s">
        <v>2378</v>
      </c>
      <c r="C76" s="233">
        <v>504713</v>
      </c>
      <c r="D76" s="232" t="s">
        <v>2385</v>
      </c>
      <c r="E76" s="232" t="s">
        <v>2380</v>
      </c>
      <c r="F76" s="233">
        <v>4600000000</v>
      </c>
      <c r="G76" s="232" t="s">
        <v>2381</v>
      </c>
      <c r="H76" s="232" t="s">
        <v>2425</v>
      </c>
      <c r="I76" s="232" t="s">
        <v>2415</v>
      </c>
      <c r="J76" s="232">
        <v>1000</v>
      </c>
      <c r="K76" s="232" t="s">
        <v>2426</v>
      </c>
      <c r="L76" s="235"/>
      <c r="M76" s="235">
        <v>0</v>
      </c>
      <c r="N76" s="235"/>
      <c r="O76" s="235"/>
    </row>
    <row r="77" spans="1:17" s="232" customFormat="1" ht="14.4" customHeight="1" x14ac:dyDescent="0.3">
      <c r="A77" s="232" t="s">
        <v>2170</v>
      </c>
      <c r="B77" s="232" t="s">
        <v>2378</v>
      </c>
      <c r="C77" s="233">
        <v>504713</v>
      </c>
      <c r="D77" s="232" t="s">
        <v>2385</v>
      </c>
      <c r="E77" s="232" t="s">
        <v>2380</v>
      </c>
      <c r="F77" s="233">
        <v>4600000000</v>
      </c>
      <c r="G77" s="232" t="s">
        <v>2381</v>
      </c>
      <c r="H77" s="232" t="s">
        <v>2427</v>
      </c>
      <c r="I77" s="232" t="s">
        <v>2415</v>
      </c>
      <c r="J77" s="232">
        <v>1000</v>
      </c>
      <c r="K77" s="232" t="s">
        <v>2428</v>
      </c>
      <c r="L77" s="235"/>
      <c r="M77" s="235">
        <v>2000000</v>
      </c>
      <c r="N77" s="235"/>
      <c r="O77" s="235"/>
    </row>
    <row r="78" spans="1:17" s="232" customFormat="1" ht="14.4" customHeight="1" x14ac:dyDescent="0.3">
      <c r="A78" s="232" t="s">
        <v>2170</v>
      </c>
      <c r="B78" s="232" t="s">
        <v>2378</v>
      </c>
      <c r="C78" s="233">
        <v>504713</v>
      </c>
      <c r="D78" s="232" t="s">
        <v>2385</v>
      </c>
      <c r="E78" s="232" t="s">
        <v>2380</v>
      </c>
      <c r="F78" s="233">
        <v>4600000000</v>
      </c>
      <c r="G78" s="232" t="s">
        <v>2381</v>
      </c>
      <c r="H78" s="232" t="s">
        <v>2429</v>
      </c>
      <c r="I78" s="232" t="s">
        <v>2415</v>
      </c>
      <c r="J78" s="232">
        <v>1000</v>
      </c>
      <c r="K78" s="232" t="s">
        <v>2430</v>
      </c>
      <c r="L78" s="235"/>
      <c r="M78" s="235">
        <v>1000000</v>
      </c>
      <c r="N78" s="235"/>
      <c r="O78" s="235"/>
    </row>
    <row r="79" spans="1:17" s="232" customFormat="1" ht="14.4" customHeight="1" x14ac:dyDescent="0.3">
      <c r="A79" s="232" t="s">
        <v>2170</v>
      </c>
      <c r="B79" s="232" t="s">
        <v>2378</v>
      </c>
      <c r="C79" s="233">
        <v>504713</v>
      </c>
      <c r="D79" s="232" t="s">
        <v>2385</v>
      </c>
      <c r="E79" s="232" t="s">
        <v>2380</v>
      </c>
      <c r="F79" s="233">
        <v>4600000000</v>
      </c>
      <c r="G79" s="232" t="s">
        <v>2381</v>
      </c>
      <c r="H79" s="232" t="s">
        <v>2431</v>
      </c>
      <c r="I79" s="232" t="s">
        <v>2415</v>
      </c>
      <c r="J79" s="232">
        <v>1000</v>
      </c>
      <c r="K79" s="232" t="s">
        <v>2178</v>
      </c>
      <c r="L79" s="235"/>
      <c r="M79" s="235">
        <v>2000000</v>
      </c>
      <c r="N79" s="235">
        <v>3000000</v>
      </c>
      <c r="O79" s="235"/>
    </row>
    <row r="80" spans="1:17" s="232" customFormat="1" ht="14.4" customHeight="1" x14ac:dyDescent="0.3">
      <c r="A80" s="232" t="s">
        <v>2170</v>
      </c>
      <c r="B80" s="232" t="s">
        <v>2378</v>
      </c>
      <c r="C80" s="233">
        <v>504713</v>
      </c>
      <c r="D80" s="232" t="s">
        <v>2385</v>
      </c>
      <c r="E80" s="232" t="s">
        <v>2432</v>
      </c>
      <c r="F80" s="233">
        <v>4600000000</v>
      </c>
      <c r="G80" s="232" t="s">
        <v>2433</v>
      </c>
      <c r="H80" s="232" t="s">
        <v>2429</v>
      </c>
      <c r="I80" s="232" t="s">
        <v>2415</v>
      </c>
      <c r="J80" s="232">
        <v>1000</v>
      </c>
      <c r="K80" s="232" t="s">
        <v>2434</v>
      </c>
      <c r="L80" s="235"/>
      <c r="M80" s="235"/>
      <c r="N80" s="235"/>
      <c r="O80" s="235"/>
    </row>
    <row r="81" spans="1:15" s="232" customFormat="1" ht="14.4" customHeight="1" x14ac:dyDescent="0.3">
      <c r="A81" s="232" t="s">
        <v>2170</v>
      </c>
      <c r="B81" s="232" t="s">
        <v>2378</v>
      </c>
      <c r="C81" s="233">
        <v>504713</v>
      </c>
      <c r="D81" s="232" t="s">
        <v>2385</v>
      </c>
      <c r="E81" s="232" t="s">
        <v>2435</v>
      </c>
      <c r="F81" s="233">
        <v>4600000000</v>
      </c>
      <c r="G81" s="232" t="s">
        <v>2436</v>
      </c>
      <c r="H81" s="232" t="s">
        <v>2437</v>
      </c>
      <c r="I81" s="232" t="s">
        <v>2415</v>
      </c>
      <c r="J81" s="232">
        <v>1000</v>
      </c>
      <c r="K81" s="232" t="s">
        <v>2434</v>
      </c>
      <c r="L81" s="235"/>
      <c r="M81" s="235"/>
      <c r="N81" s="235"/>
      <c r="O81" s="235"/>
    </row>
    <row r="82" spans="1:15" s="232" customFormat="1" ht="14.4" customHeight="1" x14ac:dyDescent="0.3">
      <c r="A82" s="232" t="s">
        <v>2170</v>
      </c>
      <c r="B82" s="232" t="s">
        <v>2378</v>
      </c>
      <c r="C82" s="233">
        <v>504713</v>
      </c>
      <c r="D82" s="232" t="s">
        <v>2385</v>
      </c>
      <c r="E82" s="232" t="s">
        <v>2380</v>
      </c>
      <c r="F82" s="233">
        <v>4600000000</v>
      </c>
      <c r="G82" s="232" t="s">
        <v>2381</v>
      </c>
      <c r="H82" s="232" t="s">
        <v>2438</v>
      </c>
      <c r="I82" s="232" t="s">
        <v>2439</v>
      </c>
      <c r="J82" s="232">
        <v>1000</v>
      </c>
      <c r="K82" s="232" t="s">
        <v>2434</v>
      </c>
      <c r="L82" s="235">
        <v>46000750</v>
      </c>
      <c r="M82" s="232">
        <v>3698905</v>
      </c>
      <c r="N82" s="235"/>
      <c r="O82" s="235"/>
    </row>
    <row r="83" spans="1:15" s="232" customFormat="1" ht="14.4" customHeight="1" x14ac:dyDescent="0.3">
      <c r="A83" s="232" t="s">
        <v>2170</v>
      </c>
      <c r="B83" s="232" t="s">
        <v>2378</v>
      </c>
      <c r="C83" s="233">
        <v>504713</v>
      </c>
      <c r="D83" s="232" t="s">
        <v>2385</v>
      </c>
      <c r="E83" s="232" t="s">
        <v>2380</v>
      </c>
      <c r="F83" s="233">
        <v>4600000000</v>
      </c>
      <c r="G83" s="232" t="s">
        <v>2381</v>
      </c>
      <c r="H83" s="232" t="s">
        <v>2440</v>
      </c>
      <c r="I83" s="232" t="s">
        <v>2439</v>
      </c>
      <c r="J83" s="232">
        <v>1000</v>
      </c>
      <c r="K83" s="232" t="s">
        <v>2434</v>
      </c>
      <c r="L83" s="235"/>
      <c r="M83" s="235">
        <v>55849250</v>
      </c>
      <c r="N83" s="235">
        <v>27100000</v>
      </c>
      <c r="O83" s="235"/>
    </row>
    <row r="84" spans="1:15" s="232" customFormat="1" ht="14.4" customHeight="1" x14ac:dyDescent="0.3">
      <c r="A84" s="232" t="s">
        <v>2170</v>
      </c>
      <c r="B84" s="232" t="s">
        <v>2378</v>
      </c>
      <c r="C84" s="233">
        <v>504713</v>
      </c>
      <c r="D84" s="232" t="s">
        <v>2385</v>
      </c>
      <c r="E84" s="232" t="s">
        <v>2380</v>
      </c>
      <c r="F84" s="233">
        <v>4600000000</v>
      </c>
      <c r="G84" s="232" t="s">
        <v>2381</v>
      </c>
      <c r="H84" s="232" t="s">
        <v>2441</v>
      </c>
      <c r="I84" s="232" t="s">
        <v>2442</v>
      </c>
      <c r="J84" s="232">
        <v>1000</v>
      </c>
      <c r="K84" s="232" t="s">
        <v>2443</v>
      </c>
      <c r="L84" s="235"/>
      <c r="M84" s="235"/>
      <c r="N84" s="235"/>
      <c r="O84" s="235"/>
    </row>
    <row r="85" spans="1:15" s="232" customFormat="1" ht="14.4" customHeight="1" x14ac:dyDescent="0.3">
      <c r="A85" s="232" t="s">
        <v>2170</v>
      </c>
      <c r="B85" s="232" t="s">
        <v>2378</v>
      </c>
      <c r="C85" s="233">
        <v>504713</v>
      </c>
      <c r="D85" s="232" t="s">
        <v>2385</v>
      </c>
      <c r="E85" s="232" t="s">
        <v>2380</v>
      </c>
      <c r="F85" s="233">
        <v>4600000000</v>
      </c>
      <c r="G85" s="232" t="s">
        <v>2381</v>
      </c>
      <c r="H85" s="232" t="s">
        <v>2444</v>
      </c>
      <c r="I85" s="232" t="s">
        <v>2445</v>
      </c>
      <c r="J85" s="232">
        <v>1000</v>
      </c>
      <c r="K85" s="232" t="s">
        <v>2446</v>
      </c>
      <c r="L85" s="235"/>
      <c r="M85" s="235"/>
      <c r="N85" s="235"/>
      <c r="O85" s="235"/>
    </row>
    <row r="86" spans="1:15" s="232" customFormat="1" ht="14.4" customHeight="1" x14ac:dyDescent="0.3">
      <c r="A86" s="232" t="s">
        <v>2170</v>
      </c>
      <c r="B86" s="232" t="s">
        <v>2378</v>
      </c>
      <c r="C86" s="233">
        <v>504713</v>
      </c>
      <c r="D86" s="232" t="s">
        <v>2385</v>
      </c>
      <c r="E86" s="232" t="s">
        <v>2380</v>
      </c>
      <c r="F86" s="233">
        <v>4600000000</v>
      </c>
      <c r="G86" s="232" t="s">
        <v>2381</v>
      </c>
      <c r="H86" s="232" t="s">
        <v>2447</v>
      </c>
      <c r="I86" s="232" t="s">
        <v>2448</v>
      </c>
      <c r="J86" s="232">
        <v>1000</v>
      </c>
      <c r="K86" s="232" t="s">
        <v>2449</v>
      </c>
      <c r="L86" s="235"/>
      <c r="M86" s="235"/>
      <c r="N86" s="235"/>
      <c r="O86" s="235"/>
    </row>
    <row r="87" spans="1:15" s="232" customFormat="1" ht="14.4" customHeight="1" x14ac:dyDescent="0.3">
      <c r="A87" s="232" t="s">
        <v>2170</v>
      </c>
      <c r="B87" s="232" t="s">
        <v>2378</v>
      </c>
      <c r="C87" s="233">
        <v>504713</v>
      </c>
      <c r="D87" s="232" t="s">
        <v>2385</v>
      </c>
      <c r="E87" s="232" t="s">
        <v>2450</v>
      </c>
      <c r="F87" s="234" t="s">
        <v>2451</v>
      </c>
      <c r="G87" s="232" t="s">
        <v>1863</v>
      </c>
      <c r="H87" s="232" t="s">
        <v>2452</v>
      </c>
      <c r="I87" s="232" t="s">
        <v>2453</v>
      </c>
      <c r="J87" s="232">
        <v>1000</v>
      </c>
      <c r="K87" s="232" t="s">
        <v>2296</v>
      </c>
      <c r="L87" s="235">
        <v>2400000</v>
      </c>
      <c r="M87" s="235">
        <v>2400000</v>
      </c>
      <c r="N87" s="235"/>
      <c r="O87" s="235"/>
    </row>
    <row r="88" spans="1:15" s="232" customFormat="1" ht="14.4" customHeight="1" x14ac:dyDescent="0.3">
      <c r="A88" s="232" t="s">
        <v>2170</v>
      </c>
      <c r="B88" s="232" t="s">
        <v>2378</v>
      </c>
      <c r="C88" s="233">
        <v>504713</v>
      </c>
      <c r="D88" s="232" t="s">
        <v>2379</v>
      </c>
      <c r="E88" s="232" t="s">
        <v>2380</v>
      </c>
      <c r="F88" s="233">
        <v>4600000000</v>
      </c>
      <c r="G88" s="232" t="s">
        <v>2381</v>
      </c>
      <c r="H88" s="232" t="s">
        <v>2454</v>
      </c>
      <c r="I88" s="232" t="s">
        <v>2383</v>
      </c>
      <c r="J88" s="232">
        <v>1000</v>
      </c>
      <c r="K88" s="232" t="s">
        <v>2455</v>
      </c>
      <c r="L88" s="235">
        <v>350000</v>
      </c>
      <c r="M88" s="235"/>
      <c r="N88" s="235"/>
      <c r="O88" s="235"/>
    </row>
    <row r="89" spans="1:15" s="232" customFormat="1" ht="14.4" customHeight="1" x14ac:dyDescent="0.3">
      <c r="A89" s="232" t="s">
        <v>2170</v>
      </c>
      <c r="B89" s="232" t="s">
        <v>2378</v>
      </c>
      <c r="C89" s="233">
        <v>504713</v>
      </c>
      <c r="D89" s="232" t="s">
        <v>2379</v>
      </c>
      <c r="E89" s="232" t="s">
        <v>2380</v>
      </c>
      <c r="F89" s="233">
        <v>4600000000</v>
      </c>
      <c r="G89" s="232" t="s">
        <v>2381</v>
      </c>
      <c r="H89" s="232" t="s">
        <v>2456</v>
      </c>
      <c r="I89" s="232" t="s">
        <v>2383</v>
      </c>
      <c r="J89" s="232">
        <v>1000</v>
      </c>
      <c r="K89" s="232" t="s">
        <v>2457</v>
      </c>
      <c r="L89" s="235">
        <v>0</v>
      </c>
      <c r="M89" s="235"/>
      <c r="N89" s="235"/>
      <c r="O89" s="235"/>
    </row>
    <row r="90" spans="1:15" s="232" customFormat="1" ht="14.4" customHeight="1" x14ac:dyDescent="0.3">
      <c r="A90" s="232" t="s">
        <v>2170</v>
      </c>
      <c r="B90" s="232" t="s">
        <v>2378</v>
      </c>
      <c r="C90" s="233">
        <v>504713</v>
      </c>
      <c r="D90" s="232" t="s">
        <v>2379</v>
      </c>
      <c r="E90" s="232" t="s">
        <v>2380</v>
      </c>
      <c r="F90" s="233">
        <v>4600000000</v>
      </c>
      <c r="G90" s="232" t="s">
        <v>2381</v>
      </c>
      <c r="H90" s="232" t="s">
        <v>2458</v>
      </c>
      <c r="I90" s="232" t="s">
        <v>2383</v>
      </c>
      <c r="J90" s="232">
        <v>1000</v>
      </c>
      <c r="K90" s="232" t="s">
        <v>2459</v>
      </c>
      <c r="L90" s="235">
        <v>10490000</v>
      </c>
      <c r="M90" s="235"/>
      <c r="N90" s="235"/>
      <c r="O90" s="235"/>
    </row>
    <row r="91" spans="1:15" s="232" customFormat="1" ht="14.4" customHeight="1" x14ac:dyDescent="0.3">
      <c r="A91" s="232" t="s">
        <v>2170</v>
      </c>
      <c r="B91" s="232" t="s">
        <v>2378</v>
      </c>
      <c r="C91" s="233">
        <v>504713</v>
      </c>
      <c r="D91" s="232" t="s">
        <v>2379</v>
      </c>
      <c r="E91" s="232" t="s">
        <v>2380</v>
      </c>
      <c r="F91" s="233">
        <v>4600000000</v>
      </c>
      <c r="G91" s="232" t="s">
        <v>2381</v>
      </c>
      <c r="H91" s="232" t="s">
        <v>2460</v>
      </c>
      <c r="I91" s="232" t="s">
        <v>2383</v>
      </c>
      <c r="J91" s="232">
        <v>1000</v>
      </c>
      <c r="K91" s="232" t="s">
        <v>2461</v>
      </c>
      <c r="L91" s="235"/>
      <c r="M91" s="235"/>
      <c r="N91" s="235"/>
      <c r="O91" s="235"/>
    </row>
    <row r="92" spans="1:15" s="232" customFormat="1" ht="14.4" customHeight="1" x14ac:dyDescent="0.3">
      <c r="A92" s="232" t="s">
        <v>2170</v>
      </c>
      <c r="B92" s="232" t="s">
        <v>2378</v>
      </c>
      <c r="C92" s="233">
        <v>504713</v>
      </c>
      <c r="D92" s="232" t="s">
        <v>2379</v>
      </c>
      <c r="E92" s="232" t="s">
        <v>2380</v>
      </c>
      <c r="F92" s="233">
        <v>4600000000</v>
      </c>
      <c r="G92" s="232" t="s">
        <v>2381</v>
      </c>
      <c r="H92" s="232" t="s">
        <v>2462</v>
      </c>
      <c r="I92" s="232" t="s">
        <v>2383</v>
      </c>
      <c r="J92" s="232">
        <v>1000</v>
      </c>
      <c r="K92" s="232" t="s">
        <v>2402</v>
      </c>
      <c r="L92" s="235"/>
      <c r="M92" s="235">
        <v>2000000</v>
      </c>
      <c r="N92" s="235"/>
      <c r="O92" s="235">
        <v>0</v>
      </c>
    </row>
    <row r="93" spans="1:15" s="232" customFormat="1" ht="14.4" customHeight="1" x14ac:dyDescent="0.3">
      <c r="A93" s="232" t="s">
        <v>2170</v>
      </c>
      <c r="B93" s="232" t="s">
        <v>2378</v>
      </c>
      <c r="C93" s="233">
        <v>504713</v>
      </c>
      <c r="D93" s="232" t="s">
        <v>2379</v>
      </c>
      <c r="E93" s="232" t="s">
        <v>2380</v>
      </c>
      <c r="F93" s="233">
        <v>4600000000</v>
      </c>
      <c r="G93" s="232" t="s">
        <v>2381</v>
      </c>
      <c r="H93" s="232" t="s">
        <v>2463</v>
      </c>
      <c r="I93" s="232" t="s">
        <v>2383</v>
      </c>
      <c r="J93" s="232">
        <v>1000</v>
      </c>
      <c r="K93" s="232" t="s">
        <v>2459</v>
      </c>
      <c r="L93" s="235"/>
      <c r="M93" s="235"/>
      <c r="N93" s="235"/>
      <c r="O93" s="235"/>
    </row>
    <row r="94" spans="1:15" s="232" customFormat="1" ht="14.4" customHeight="1" x14ac:dyDescent="0.3">
      <c r="A94" s="232" t="s">
        <v>2170</v>
      </c>
      <c r="B94" s="232" t="s">
        <v>2378</v>
      </c>
      <c r="C94" s="233">
        <v>504713</v>
      </c>
      <c r="D94" s="232" t="s">
        <v>2385</v>
      </c>
      <c r="E94" s="232" t="s">
        <v>2450</v>
      </c>
      <c r="F94" s="234" t="s">
        <v>2464</v>
      </c>
      <c r="G94" s="232" t="s">
        <v>1863</v>
      </c>
      <c r="H94" s="232" t="s">
        <v>2452</v>
      </c>
      <c r="I94" s="232" t="s">
        <v>2383</v>
      </c>
      <c r="J94" s="232">
        <v>1000</v>
      </c>
      <c r="K94" s="232" t="s">
        <v>2296</v>
      </c>
      <c r="L94" s="235">
        <v>5900000</v>
      </c>
      <c r="M94" s="235">
        <v>5900000</v>
      </c>
      <c r="N94" s="235"/>
      <c r="O94" s="235"/>
    </row>
    <row r="95" spans="1:15" s="232" customFormat="1" ht="14.4" customHeight="1" x14ac:dyDescent="0.3">
      <c r="A95" s="232" t="s">
        <v>2170</v>
      </c>
      <c r="B95" s="232" t="s">
        <v>2378</v>
      </c>
      <c r="C95" s="233">
        <v>504713</v>
      </c>
      <c r="D95" s="232" t="s">
        <v>2385</v>
      </c>
      <c r="E95" s="232" t="s">
        <v>2450</v>
      </c>
      <c r="F95" s="234" t="s">
        <v>2465</v>
      </c>
      <c r="G95" s="232" t="s">
        <v>1863</v>
      </c>
      <c r="H95" s="232" t="s">
        <v>2452</v>
      </c>
      <c r="I95" s="232" t="s">
        <v>2383</v>
      </c>
      <c r="J95" s="232">
        <v>1000</v>
      </c>
      <c r="K95" s="232" t="s">
        <v>2296</v>
      </c>
      <c r="L95" s="235">
        <v>17700000</v>
      </c>
      <c r="M95" s="235">
        <v>17700000</v>
      </c>
      <c r="N95" s="235"/>
      <c r="O95" s="235"/>
    </row>
    <row r="96" spans="1:15" s="232" customFormat="1" ht="14.4" customHeight="1" x14ac:dyDescent="0.3">
      <c r="A96" s="232" t="s">
        <v>2170</v>
      </c>
      <c r="B96" s="232" t="s">
        <v>2345</v>
      </c>
      <c r="C96" s="233">
        <v>504787</v>
      </c>
      <c r="D96" s="232" t="s">
        <v>2180</v>
      </c>
      <c r="E96" s="232" t="s">
        <v>2466</v>
      </c>
      <c r="F96" s="233">
        <v>4600000000</v>
      </c>
      <c r="G96" s="232" t="s">
        <v>1075</v>
      </c>
      <c r="H96" s="232" t="s">
        <v>2467</v>
      </c>
      <c r="I96" s="232" t="s">
        <v>2468</v>
      </c>
      <c r="J96" s="232">
        <v>1000</v>
      </c>
      <c r="K96" s="232" t="s">
        <v>2469</v>
      </c>
      <c r="L96" s="235">
        <v>12601527</v>
      </c>
      <c r="M96" s="235">
        <v>0</v>
      </c>
      <c r="N96" s="235">
        <v>21394840.5</v>
      </c>
      <c r="O96" s="235">
        <v>0</v>
      </c>
    </row>
    <row r="97" spans="1:16" s="232" customFormat="1" ht="14.4" customHeight="1" x14ac:dyDescent="0.3">
      <c r="A97" s="232" t="s">
        <v>2170</v>
      </c>
      <c r="B97" s="232" t="s">
        <v>2345</v>
      </c>
      <c r="C97" s="233">
        <v>504787</v>
      </c>
      <c r="D97" s="232" t="s">
        <v>2180</v>
      </c>
      <c r="E97" s="232" t="s">
        <v>2470</v>
      </c>
      <c r="F97" s="233">
        <v>4600000000</v>
      </c>
      <c r="G97" s="232" t="s">
        <v>1055</v>
      </c>
      <c r="H97" s="232" t="s">
        <v>1050</v>
      </c>
      <c r="I97" s="232" t="s">
        <v>2471</v>
      </c>
      <c r="J97" s="232">
        <v>1000</v>
      </c>
      <c r="K97" s="232" t="s">
        <v>2296</v>
      </c>
      <c r="L97" s="235">
        <v>9463343</v>
      </c>
      <c r="M97" s="235">
        <v>17874950</v>
      </c>
      <c r="N97" s="235">
        <v>10779999.999999996</v>
      </c>
      <c r="O97" s="235">
        <v>0</v>
      </c>
    </row>
    <row r="98" spans="1:16" s="232" customFormat="1" ht="14.4" customHeight="1" x14ac:dyDescent="0.3">
      <c r="A98" s="232" t="s">
        <v>2170</v>
      </c>
      <c r="B98" s="232" t="s">
        <v>2472</v>
      </c>
      <c r="C98" s="233">
        <v>504787</v>
      </c>
      <c r="D98" s="232" t="s">
        <v>2180</v>
      </c>
      <c r="E98" s="232" t="s">
        <v>2473</v>
      </c>
      <c r="F98" s="233">
        <v>4600000000</v>
      </c>
      <c r="G98" s="232" t="s">
        <v>2474</v>
      </c>
      <c r="H98" s="232" t="s">
        <v>1069</v>
      </c>
      <c r="I98" s="232" t="s">
        <v>2475</v>
      </c>
      <c r="J98" s="232">
        <v>1000</v>
      </c>
      <c r="K98" s="232" t="s">
        <v>2476</v>
      </c>
      <c r="L98" s="235">
        <v>12885005</v>
      </c>
      <c r="M98" s="235">
        <v>32426895</v>
      </c>
      <c r="N98" s="235">
        <v>41124761</v>
      </c>
      <c r="O98" s="235">
        <v>0</v>
      </c>
    </row>
    <row r="99" spans="1:16" s="232" customFormat="1" ht="14.4" customHeight="1" x14ac:dyDescent="0.3">
      <c r="A99" s="232" t="s">
        <v>2170</v>
      </c>
      <c r="B99" s="232" t="s">
        <v>2472</v>
      </c>
      <c r="C99" s="233">
        <v>504787</v>
      </c>
      <c r="D99" s="232" t="s">
        <v>2180</v>
      </c>
      <c r="E99" s="232" t="s">
        <v>2477</v>
      </c>
      <c r="F99" s="233">
        <v>4600000000</v>
      </c>
      <c r="G99" s="232" t="s">
        <v>1091</v>
      </c>
      <c r="H99" s="232" t="s">
        <v>1087</v>
      </c>
      <c r="I99" s="232" t="s">
        <v>2478</v>
      </c>
      <c r="J99" s="232">
        <v>1000</v>
      </c>
      <c r="K99" s="232" t="s">
        <v>2479</v>
      </c>
      <c r="L99" s="235"/>
      <c r="M99" s="235">
        <v>8281070</v>
      </c>
      <c r="N99" s="235">
        <v>11762500</v>
      </c>
      <c r="O99" s="235">
        <v>0</v>
      </c>
    </row>
    <row r="100" spans="1:16" s="232" customFormat="1" ht="14.4" customHeight="1" x14ac:dyDescent="0.3">
      <c r="A100" s="232" t="s">
        <v>2170</v>
      </c>
      <c r="B100" s="232" t="s">
        <v>2345</v>
      </c>
      <c r="C100" s="233">
        <v>504787</v>
      </c>
      <c r="D100" s="232" t="s">
        <v>2385</v>
      </c>
      <c r="E100" s="232" t="s">
        <v>2480</v>
      </c>
      <c r="F100" s="233">
        <v>4600000000</v>
      </c>
      <c r="G100" s="232" t="s">
        <v>2481</v>
      </c>
      <c r="H100" s="232" t="s">
        <v>2482</v>
      </c>
      <c r="I100" s="232" t="s">
        <v>2415</v>
      </c>
      <c r="J100" s="232">
        <v>1000</v>
      </c>
      <c r="K100" s="232" t="s">
        <v>2373</v>
      </c>
      <c r="L100" s="235"/>
      <c r="M100" s="235">
        <v>10071625</v>
      </c>
      <c r="N100" s="235"/>
      <c r="O100" s="235"/>
    </row>
    <row r="101" spans="1:16" s="232" customFormat="1" ht="14.4" customHeight="1" x14ac:dyDescent="0.3">
      <c r="A101" s="232" t="s">
        <v>2170</v>
      </c>
      <c r="B101" s="232" t="s">
        <v>2345</v>
      </c>
      <c r="C101" s="233">
        <v>504787</v>
      </c>
      <c r="D101" s="232" t="s">
        <v>2385</v>
      </c>
      <c r="E101" s="232" t="s">
        <v>2483</v>
      </c>
      <c r="F101" s="233">
        <v>4600000000</v>
      </c>
      <c r="G101" s="232" t="s">
        <v>2484</v>
      </c>
      <c r="H101" s="232" t="s">
        <v>2485</v>
      </c>
      <c r="I101" s="232" t="s">
        <v>2415</v>
      </c>
      <c r="J101" s="232">
        <v>1000</v>
      </c>
      <c r="K101" s="232" t="s">
        <v>2486</v>
      </c>
      <c r="L101" s="235"/>
      <c r="M101" s="235"/>
      <c r="N101" s="235"/>
      <c r="O101" s="235"/>
    </row>
    <row r="102" spans="1:16" s="232" customFormat="1" ht="14.4" customHeight="1" x14ac:dyDescent="0.3">
      <c r="A102" s="232" t="s">
        <v>2170</v>
      </c>
      <c r="B102" s="232" t="s">
        <v>2345</v>
      </c>
      <c r="C102" s="233">
        <v>504787</v>
      </c>
      <c r="D102" s="232" t="s">
        <v>2385</v>
      </c>
      <c r="E102" s="232" t="s">
        <v>2487</v>
      </c>
      <c r="F102" s="234" t="s">
        <v>2298</v>
      </c>
      <c r="G102" s="232" t="s">
        <v>2488</v>
      </c>
      <c r="H102" s="232" t="s">
        <v>2452</v>
      </c>
      <c r="I102" s="232" t="s">
        <v>2301</v>
      </c>
      <c r="J102" s="232">
        <v>1000</v>
      </c>
      <c r="K102" s="232" t="s">
        <v>2489</v>
      </c>
      <c r="L102" s="235"/>
      <c r="M102" s="235"/>
      <c r="N102" s="235"/>
      <c r="O102" s="235"/>
    </row>
    <row r="103" spans="1:16" s="232" customFormat="1" ht="14.4" customHeight="1" x14ac:dyDescent="0.3">
      <c r="A103" s="232" t="s">
        <v>2170</v>
      </c>
      <c r="B103" s="232" t="s">
        <v>2345</v>
      </c>
      <c r="C103" s="233">
        <v>504787</v>
      </c>
      <c r="D103" s="232" t="s">
        <v>2385</v>
      </c>
      <c r="E103" s="232" t="s">
        <v>2490</v>
      </c>
      <c r="F103" s="233">
        <v>4600000000</v>
      </c>
      <c r="G103" s="232" t="s">
        <v>2491</v>
      </c>
      <c r="H103" s="232" t="s">
        <v>2492</v>
      </c>
      <c r="I103" s="232" t="s">
        <v>2415</v>
      </c>
      <c r="J103" s="232">
        <v>1000</v>
      </c>
      <c r="K103" s="232" t="s">
        <v>2493</v>
      </c>
      <c r="L103" s="235"/>
      <c r="M103" s="235"/>
      <c r="N103" s="235"/>
      <c r="O103" s="235"/>
    </row>
    <row r="104" spans="1:16" s="232" customFormat="1" ht="14.4" customHeight="1" x14ac:dyDescent="0.3">
      <c r="A104" s="232" t="s">
        <v>2170</v>
      </c>
      <c r="B104" s="232" t="s">
        <v>2472</v>
      </c>
      <c r="C104" s="233">
        <v>504787</v>
      </c>
      <c r="D104" s="232" t="s">
        <v>2180</v>
      </c>
      <c r="E104" s="232" t="s">
        <v>2494</v>
      </c>
      <c r="F104" s="233">
        <v>4600000000</v>
      </c>
      <c r="G104" s="232" t="s">
        <v>2495</v>
      </c>
      <c r="H104" s="232" t="s">
        <v>2496</v>
      </c>
      <c r="I104" s="232" t="s">
        <v>2478</v>
      </c>
      <c r="J104" s="232">
        <v>1000</v>
      </c>
      <c r="K104" s="232" t="s">
        <v>2497</v>
      </c>
      <c r="L104" s="235"/>
      <c r="M104" s="235">
        <v>8000000</v>
      </c>
      <c r="N104" s="235"/>
      <c r="O104" s="235"/>
    </row>
    <row r="105" spans="1:16" s="232" customFormat="1" ht="14.4" customHeight="1" x14ac:dyDescent="0.3">
      <c r="A105" s="232" t="s">
        <v>2170</v>
      </c>
      <c r="B105" s="232" t="s">
        <v>2472</v>
      </c>
      <c r="C105" s="233">
        <v>504787</v>
      </c>
      <c r="D105" s="232" t="s">
        <v>2368</v>
      </c>
      <c r="E105" s="232" t="s">
        <v>2498</v>
      </c>
      <c r="F105" s="233">
        <v>4600000000</v>
      </c>
      <c r="G105" s="232" t="s">
        <v>2499</v>
      </c>
      <c r="H105" s="232" t="s">
        <v>2500</v>
      </c>
      <c r="I105" s="232" t="s">
        <v>2501</v>
      </c>
      <c r="J105" s="232">
        <v>1000</v>
      </c>
      <c r="K105" s="232" t="s">
        <v>2497</v>
      </c>
      <c r="L105" s="235">
        <v>27000000</v>
      </c>
      <c r="M105" s="235"/>
      <c r="N105" s="235"/>
      <c r="O105" s="235"/>
    </row>
    <row r="106" spans="1:16" s="232" customFormat="1" ht="14.4" customHeight="1" x14ac:dyDescent="0.3">
      <c r="A106" s="232" t="s">
        <v>2170</v>
      </c>
      <c r="B106" s="232" t="s">
        <v>2472</v>
      </c>
      <c r="C106" s="233">
        <v>504787</v>
      </c>
      <c r="D106" s="232" t="s">
        <v>2502</v>
      </c>
      <c r="E106" s="232" t="s">
        <v>2503</v>
      </c>
      <c r="F106" s="233">
        <v>4600000000</v>
      </c>
      <c r="G106" s="232" t="s">
        <v>2504</v>
      </c>
      <c r="H106" s="232" t="s">
        <v>2505</v>
      </c>
      <c r="I106" s="232" t="s">
        <v>2506</v>
      </c>
      <c r="J106" s="232">
        <v>1000</v>
      </c>
      <c r="K106" s="232" t="s">
        <v>2296</v>
      </c>
      <c r="L106" s="235"/>
      <c r="M106" s="235"/>
      <c r="N106" s="235"/>
      <c r="O106" s="235"/>
    </row>
    <row r="107" spans="1:16" s="232" customFormat="1" ht="14.4" customHeight="1" x14ac:dyDescent="0.3">
      <c r="A107" s="232" t="s">
        <v>2170</v>
      </c>
      <c r="B107" s="232" t="s">
        <v>2472</v>
      </c>
      <c r="C107" s="233">
        <v>504787</v>
      </c>
      <c r="D107" s="232" t="s">
        <v>2368</v>
      </c>
      <c r="E107" s="232" t="s">
        <v>2507</v>
      </c>
      <c r="F107" s="233">
        <v>4600000000</v>
      </c>
      <c r="G107" s="232" t="s">
        <v>2508</v>
      </c>
      <c r="H107" s="232" t="s">
        <v>2509</v>
      </c>
      <c r="I107" s="232" t="s">
        <v>2510</v>
      </c>
      <c r="J107" s="232">
        <v>1000</v>
      </c>
      <c r="K107" s="232" t="s">
        <v>2497</v>
      </c>
      <c r="L107" s="235">
        <v>0</v>
      </c>
      <c r="M107" s="235"/>
      <c r="N107" s="235"/>
      <c r="O107" s="235"/>
    </row>
    <row r="108" spans="1:16" s="232" customFormat="1" ht="14.4" customHeight="1" x14ac:dyDescent="0.3">
      <c r="A108" s="232" t="s">
        <v>2170</v>
      </c>
      <c r="B108" s="232" t="s">
        <v>2472</v>
      </c>
      <c r="C108" s="233">
        <v>504787</v>
      </c>
      <c r="D108" s="232" t="s">
        <v>2368</v>
      </c>
      <c r="E108" s="232" t="s">
        <v>2511</v>
      </c>
      <c r="F108" s="233">
        <v>4600000000</v>
      </c>
      <c r="G108" s="232" t="s">
        <v>2512</v>
      </c>
      <c r="H108" s="232" t="s">
        <v>1154</v>
      </c>
      <c r="I108" s="232" t="s">
        <v>2513</v>
      </c>
      <c r="J108" s="232">
        <v>1000</v>
      </c>
      <c r="K108" s="232" t="s">
        <v>2373</v>
      </c>
      <c r="L108" s="235">
        <v>3218000</v>
      </c>
      <c r="M108" s="235">
        <v>30000000</v>
      </c>
      <c r="N108" s="235">
        <v>30000000</v>
      </c>
      <c r="O108" s="235">
        <v>30000000</v>
      </c>
    </row>
    <row r="109" spans="1:16" s="232" customFormat="1" ht="14.4" customHeight="1" x14ac:dyDescent="0.3">
      <c r="A109" s="232" t="s">
        <v>2170</v>
      </c>
      <c r="B109" s="232" t="s">
        <v>2345</v>
      </c>
      <c r="C109" s="233">
        <v>504787</v>
      </c>
      <c r="D109" s="232" t="s">
        <v>2385</v>
      </c>
      <c r="E109" s="232" t="s">
        <v>2514</v>
      </c>
      <c r="F109" s="233">
        <v>4600000000</v>
      </c>
      <c r="G109" s="232" t="s">
        <v>2515</v>
      </c>
      <c r="H109" s="232" t="s">
        <v>2516</v>
      </c>
      <c r="I109" s="232" t="s">
        <v>2471</v>
      </c>
      <c r="J109" s="232">
        <v>1000</v>
      </c>
      <c r="K109" s="232" t="s">
        <v>2296</v>
      </c>
      <c r="L109" s="235">
        <v>9463343</v>
      </c>
      <c r="M109" s="235">
        <v>89928375</v>
      </c>
      <c r="N109" s="235">
        <v>50000000</v>
      </c>
      <c r="O109" s="235">
        <v>0</v>
      </c>
    </row>
    <row r="110" spans="1:16" s="232" customFormat="1" ht="14.4" customHeight="1" x14ac:dyDescent="0.3">
      <c r="A110" s="232" t="s">
        <v>2517</v>
      </c>
      <c r="B110" s="232" t="s">
        <v>2518</v>
      </c>
      <c r="C110" s="233">
        <v>604241</v>
      </c>
      <c r="D110" s="232" t="s">
        <v>2519</v>
      </c>
      <c r="E110" s="232" t="s">
        <v>2520</v>
      </c>
      <c r="F110" s="233">
        <v>4600000000</v>
      </c>
      <c r="G110" s="232" t="s">
        <v>2521</v>
      </c>
      <c r="H110" s="232" t="s">
        <v>2522</v>
      </c>
      <c r="I110" s="232" t="s">
        <v>2523</v>
      </c>
      <c r="J110" s="232">
        <v>1000</v>
      </c>
      <c r="K110" s="232" t="s">
        <v>2524</v>
      </c>
      <c r="L110" s="232">
        <v>9074332</v>
      </c>
      <c r="M110" s="235">
        <v>3000000</v>
      </c>
      <c r="N110" s="235">
        <v>0</v>
      </c>
      <c r="O110" s="235">
        <v>0</v>
      </c>
      <c r="P110" s="232" t="s">
        <v>2525</v>
      </c>
    </row>
    <row r="111" spans="1:16" s="232" customFormat="1" ht="14.4" customHeight="1" x14ac:dyDescent="0.3">
      <c r="A111" s="232" t="s">
        <v>2517</v>
      </c>
      <c r="B111" s="232" t="s">
        <v>2518</v>
      </c>
      <c r="C111" s="233">
        <v>604241</v>
      </c>
      <c r="D111" s="232" t="s">
        <v>2519</v>
      </c>
      <c r="E111" s="232" t="s">
        <v>2526</v>
      </c>
      <c r="F111" s="233">
        <v>4600000000</v>
      </c>
      <c r="G111" s="232" t="s">
        <v>2527</v>
      </c>
      <c r="H111" s="232" t="s">
        <v>2528</v>
      </c>
      <c r="I111" s="232" t="s">
        <v>2529</v>
      </c>
      <c r="J111" s="232">
        <v>1000</v>
      </c>
      <c r="K111" s="232" t="s">
        <v>2524</v>
      </c>
      <c r="L111" s="232">
        <v>3000000</v>
      </c>
      <c r="M111" s="235">
        <v>2500000</v>
      </c>
      <c r="N111" s="235">
        <v>6000000</v>
      </c>
      <c r="O111" s="235">
        <v>10000000</v>
      </c>
      <c r="P111" s="232" t="s">
        <v>2525</v>
      </c>
    </row>
    <row r="112" spans="1:16" s="232" customFormat="1" ht="14.4" customHeight="1" x14ac:dyDescent="0.3">
      <c r="A112" s="232" t="s">
        <v>2517</v>
      </c>
      <c r="B112" s="232" t="s">
        <v>2518</v>
      </c>
      <c r="C112" s="233">
        <v>604241</v>
      </c>
      <c r="D112" s="232" t="s">
        <v>2519</v>
      </c>
      <c r="E112" s="232" t="s">
        <v>2530</v>
      </c>
      <c r="F112" s="233">
        <v>4600000000</v>
      </c>
      <c r="G112" s="232" t="s">
        <v>2531</v>
      </c>
      <c r="H112" s="232" t="s">
        <v>2532</v>
      </c>
      <c r="I112" s="232" t="s">
        <v>2533</v>
      </c>
      <c r="J112" s="232">
        <v>1000</v>
      </c>
      <c r="K112" s="232" t="s">
        <v>2524</v>
      </c>
      <c r="L112" s="232">
        <v>1861732</v>
      </c>
      <c r="M112" s="235">
        <v>4000000</v>
      </c>
      <c r="N112" s="235">
        <v>8000000</v>
      </c>
      <c r="O112" s="235">
        <v>12000000</v>
      </c>
      <c r="P112" s="232" t="s">
        <v>2525</v>
      </c>
    </row>
    <row r="113" spans="1:16" s="232" customFormat="1" ht="14.4" customHeight="1" x14ac:dyDescent="0.3">
      <c r="A113" s="232" t="s">
        <v>2517</v>
      </c>
      <c r="B113" s="232" t="s">
        <v>2518</v>
      </c>
      <c r="C113" s="233">
        <v>604241</v>
      </c>
      <c r="D113" s="232" t="s">
        <v>2519</v>
      </c>
      <c r="E113" s="232" t="s">
        <v>2534</v>
      </c>
      <c r="F113" s="233">
        <v>4600000000</v>
      </c>
      <c r="G113" s="232" t="s">
        <v>2535</v>
      </c>
      <c r="H113" s="232" t="s">
        <v>2536</v>
      </c>
      <c r="I113" s="232" t="s">
        <v>2537</v>
      </c>
      <c r="J113" s="232">
        <v>1000</v>
      </c>
      <c r="K113" s="232" t="s">
        <v>2286</v>
      </c>
      <c r="L113" s="232">
        <v>17063936</v>
      </c>
      <c r="M113" s="235">
        <v>23000000</v>
      </c>
      <c r="N113" s="235">
        <v>15000000</v>
      </c>
      <c r="O113" s="235">
        <v>0</v>
      </c>
      <c r="P113" s="232" t="s">
        <v>2525</v>
      </c>
    </row>
    <row r="114" spans="1:16" s="232" customFormat="1" ht="14.4" customHeight="1" x14ac:dyDescent="0.3">
      <c r="A114" s="232" t="s">
        <v>2517</v>
      </c>
      <c r="B114" s="232" t="s">
        <v>2518</v>
      </c>
      <c r="C114" s="233">
        <v>604241</v>
      </c>
      <c r="D114" s="232" t="s">
        <v>2519</v>
      </c>
      <c r="E114" s="232" t="s">
        <v>2538</v>
      </c>
      <c r="F114" s="233">
        <v>4600000000</v>
      </c>
      <c r="G114" s="232" t="s">
        <v>2539</v>
      </c>
      <c r="H114" s="232" t="s">
        <v>2540</v>
      </c>
      <c r="I114" s="232" t="s">
        <v>2541</v>
      </c>
      <c r="J114" s="232">
        <v>1000</v>
      </c>
      <c r="K114" s="232" t="s">
        <v>2286</v>
      </c>
      <c r="L114" s="232">
        <v>3000000</v>
      </c>
      <c r="M114" s="235">
        <v>2000000</v>
      </c>
      <c r="N114" s="235">
        <v>6000000</v>
      </c>
      <c r="O114" s="235">
        <v>13000000</v>
      </c>
      <c r="P114" s="232" t="s">
        <v>2525</v>
      </c>
    </row>
    <row r="115" spans="1:16" s="232" customFormat="1" ht="14.4" customHeight="1" x14ac:dyDescent="0.3">
      <c r="A115" s="232" t="s">
        <v>2517</v>
      </c>
      <c r="B115" s="232" t="s">
        <v>2542</v>
      </c>
      <c r="C115" s="233">
        <v>604270</v>
      </c>
      <c r="D115" s="232" t="s">
        <v>2543</v>
      </c>
      <c r="E115" s="232" t="s">
        <v>2544</v>
      </c>
      <c r="F115" s="234" t="s">
        <v>2292</v>
      </c>
      <c r="G115" s="232" t="s">
        <v>2545</v>
      </c>
      <c r="H115" s="232" t="s">
        <v>2546</v>
      </c>
      <c r="I115" s="232" t="s">
        <v>2547</v>
      </c>
      <c r="J115" s="232">
        <v>1000</v>
      </c>
      <c r="K115" s="232" t="s">
        <v>2286</v>
      </c>
      <c r="L115" s="232">
        <v>1500000</v>
      </c>
      <c r="M115" s="235"/>
      <c r="N115" s="235">
        <v>0</v>
      </c>
      <c r="O115" s="235">
        <v>0</v>
      </c>
    </row>
    <row r="116" spans="1:16" s="232" customFormat="1" ht="14.4" customHeight="1" x14ac:dyDescent="0.3">
      <c r="A116" s="232" t="s">
        <v>2517</v>
      </c>
      <c r="B116" s="232" t="s">
        <v>2548</v>
      </c>
      <c r="C116" s="233">
        <v>604508</v>
      </c>
      <c r="D116" s="232" t="s">
        <v>2281</v>
      </c>
      <c r="E116" s="232" t="s">
        <v>2549</v>
      </c>
      <c r="F116" s="234" t="s">
        <v>2298</v>
      </c>
      <c r="G116" s="232" t="s">
        <v>2550</v>
      </c>
      <c r="H116" s="232" t="s">
        <v>2551</v>
      </c>
      <c r="I116" s="232" t="s">
        <v>2301</v>
      </c>
      <c r="J116" s="232">
        <v>1000</v>
      </c>
      <c r="K116" s="232" t="s">
        <v>2552</v>
      </c>
      <c r="L116" s="232">
        <v>0</v>
      </c>
      <c r="M116" s="235"/>
      <c r="N116" s="235">
        <v>0</v>
      </c>
      <c r="O116" s="235">
        <v>0</v>
      </c>
      <c r="P116" s="232" t="s">
        <v>2553</v>
      </c>
    </row>
    <row r="117" spans="1:16" s="232" customFormat="1" ht="14.4" customHeight="1" x14ac:dyDescent="0.3">
      <c r="A117" s="232" t="s">
        <v>2517</v>
      </c>
      <c r="B117" s="232" t="s">
        <v>2548</v>
      </c>
      <c r="C117" s="233">
        <v>604508</v>
      </c>
      <c r="D117" s="232" t="s">
        <v>2281</v>
      </c>
      <c r="E117" s="232" t="s">
        <v>2554</v>
      </c>
      <c r="F117" s="233">
        <v>4600000000</v>
      </c>
      <c r="G117" s="232" t="s">
        <v>2555</v>
      </c>
      <c r="H117" s="232" t="s">
        <v>2556</v>
      </c>
      <c r="I117" s="232" t="s">
        <v>2415</v>
      </c>
      <c r="J117" s="232">
        <v>1000</v>
      </c>
      <c r="K117" s="232" t="s">
        <v>2552</v>
      </c>
      <c r="L117" s="232">
        <v>0</v>
      </c>
      <c r="M117" s="235">
        <v>500000</v>
      </c>
      <c r="N117" s="235">
        <v>0</v>
      </c>
      <c r="O117" s="235">
        <v>0</v>
      </c>
      <c r="P117" s="232" t="s">
        <v>2557</v>
      </c>
    </row>
    <row r="118" spans="1:16" s="232" customFormat="1" ht="14.4" customHeight="1" x14ac:dyDescent="0.3">
      <c r="A118" s="232" t="s">
        <v>2517</v>
      </c>
      <c r="B118" s="232" t="s">
        <v>2548</v>
      </c>
      <c r="C118" s="233">
        <v>604508</v>
      </c>
      <c r="D118" s="232" t="s">
        <v>2281</v>
      </c>
      <c r="E118" s="232" t="s">
        <v>2558</v>
      </c>
      <c r="F118" s="233">
        <v>4600000000</v>
      </c>
      <c r="G118" s="232" t="s">
        <v>2559</v>
      </c>
      <c r="H118" s="232" t="s">
        <v>2560</v>
      </c>
      <c r="I118" s="232" t="s">
        <v>2415</v>
      </c>
      <c r="J118" s="232">
        <v>1000</v>
      </c>
      <c r="K118" s="232" t="s">
        <v>2552</v>
      </c>
      <c r="L118" s="232">
        <v>0</v>
      </c>
      <c r="M118" s="235">
        <v>200000</v>
      </c>
      <c r="N118" s="235">
        <v>0</v>
      </c>
      <c r="O118" s="235">
        <v>0</v>
      </c>
      <c r="P118" s="232" t="s">
        <v>2561</v>
      </c>
    </row>
    <row r="119" spans="1:16" s="232" customFormat="1" ht="14.4" customHeight="1" x14ac:dyDescent="0.3">
      <c r="A119" s="232" t="s">
        <v>2517</v>
      </c>
      <c r="B119" s="232" t="s">
        <v>2548</v>
      </c>
      <c r="C119" s="233">
        <v>604508</v>
      </c>
      <c r="D119" s="232" t="s">
        <v>2281</v>
      </c>
      <c r="E119" s="232" t="s">
        <v>2549</v>
      </c>
      <c r="F119" s="233">
        <v>4600000000</v>
      </c>
      <c r="G119" s="232" t="s">
        <v>2559</v>
      </c>
      <c r="H119" s="232" t="s">
        <v>2560</v>
      </c>
      <c r="I119" s="232" t="s">
        <v>2415</v>
      </c>
      <c r="J119" s="232">
        <v>1000</v>
      </c>
      <c r="K119" s="232" t="s">
        <v>2552</v>
      </c>
      <c r="L119" s="232">
        <v>0</v>
      </c>
      <c r="M119" s="235">
        <v>200000</v>
      </c>
      <c r="N119" s="235">
        <v>0</v>
      </c>
      <c r="O119" s="235">
        <v>0</v>
      </c>
      <c r="P119" s="232" t="s">
        <v>2562</v>
      </c>
    </row>
    <row r="120" spans="1:16" s="232" customFormat="1" ht="14.4" customHeight="1" x14ac:dyDescent="0.3">
      <c r="A120" s="232" t="s">
        <v>2517</v>
      </c>
      <c r="B120" s="232" t="s">
        <v>2548</v>
      </c>
      <c r="C120" s="233">
        <v>604508</v>
      </c>
      <c r="D120" s="232" t="s">
        <v>2281</v>
      </c>
      <c r="E120" s="232" t="s">
        <v>2563</v>
      </c>
      <c r="F120" s="233">
        <v>4600000000</v>
      </c>
      <c r="G120" s="232" t="s">
        <v>2564</v>
      </c>
      <c r="H120" s="232" t="s">
        <v>2565</v>
      </c>
      <c r="I120" s="232" t="s">
        <v>2415</v>
      </c>
      <c r="J120" s="232">
        <v>1000</v>
      </c>
      <c r="K120" s="232" t="s">
        <v>2552</v>
      </c>
      <c r="L120" s="232">
        <v>0</v>
      </c>
      <c r="M120" s="235">
        <v>200000</v>
      </c>
      <c r="N120" s="235">
        <v>0</v>
      </c>
      <c r="O120" s="235">
        <v>0</v>
      </c>
      <c r="P120" s="232" t="s">
        <v>2566</v>
      </c>
    </row>
    <row r="121" spans="1:16" s="232" customFormat="1" ht="14.4" customHeight="1" x14ac:dyDescent="0.3">
      <c r="A121" s="232" t="s">
        <v>2517</v>
      </c>
      <c r="B121" s="232" t="s">
        <v>2548</v>
      </c>
      <c r="C121" s="233">
        <v>604508</v>
      </c>
      <c r="D121" s="232" t="s">
        <v>2281</v>
      </c>
      <c r="E121" s="232" t="s">
        <v>2549</v>
      </c>
      <c r="F121" s="234" t="s">
        <v>2298</v>
      </c>
      <c r="G121" s="232" t="s">
        <v>2550</v>
      </c>
      <c r="H121" s="232" t="s">
        <v>2551</v>
      </c>
      <c r="I121" s="232" t="s">
        <v>2301</v>
      </c>
      <c r="J121" s="232">
        <v>1000</v>
      </c>
      <c r="K121" s="232" t="s">
        <v>2286</v>
      </c>
      <c r="L121" s="232">
        <v>500000</v>
      </c>
      <c r="M121" s="235">
        <v>0</v>
      </c>
      <c r="N121" s="235">
        <v>0</v>
      </c>
      <c r="O121" s="235">
        <v>0</v>
      </c>
    </row>
    <row r="122" spans="1:16" s="232" customFormat="1" ht="14.4" customHeight="1" x14ac:dyDescent="0.3">
      <c r="A122" s="232" t="s">
        <v>2517</v>
      </c>
      <c r="B122" s="232" t="s">
        <v>2548</v>
      </c>
      <c r="C122" s="233">
        <v>604508</v>
      </c>
      <c r="D122" s="232" t="s">
        <v>2281</v>
      </c>
      <c r="E122" s="232" t="s">
        <v>2567</v>
      </c>
      <c r="F122" s="234" t="s">
        <v>2292</v>
      </c>
      <c r="G122" s="232" t="s">
        <v>2568</v>
      </c>
      <c r="H122" s="232" t="s">
        <v>2546</v>
      </c>
      <c r="I122" s="232" t="s">
        <v>2295</v>
      </c>
      <c r="J122" s="232">
        <v>1000</v>
      </c>
      <c r="K122" s="232" t="s">
        <v>2286</v>
      </c>
      <c r="L122" s="232">
        <v>0</v>
      </c>
      <c r="M122" s="235">
        <v>0</v>
      </c>
      <c r="N122" s="235">
        <v>0</v>
      </c>
      <c r="O122" s="235">
        <v>0</v>
      </c>
    </row>
    <row r="123" spans="1:16" s="232" customFormat="1" ht="14.4" customHeight="1" x14ac:dyDescent="0.3">
      <c r="A123" s="232" t="s">
        <v>2517</v>
      </c>
      <c r="B123" s="232" t="s">
        <v>2569</v>
      </c>
      <c r="C123" s="233">
        <v>604745</v>
      </c>
      <c r="D123" s="232" t="s">
        <v>2281</v>
      </c>
      <c r="E123" s="232" t="s">
        <v>2570</v>
      </c>
      <c r="F123" s="233">
        <v>4120051000</v>
      </c>
      <c r="G123" s="232" t="s">
        <v>2571</v>
      </c>
      <c r="H123" s="232" t="s">
        <v>2572</v>
      </c>
      <c r="I123" s="232" t="s">
        <v>2415</v>
      </c>
      <c r="J123" s="232">
        <v>1000</v>
      </c>
      <c r="K123" s="232" t="s">
        <v>2552</v>
      </c>
      <c r="L123" s="232">
        <v>0</v>
      </c>
      <c r="M123" s="235">
        <v>220000</v>
      </c>
      <c r="N123" s="235">
        <v>0</v>
      </c>
      <c r="O123" s="235">
        <v>0</v>
      </c>
    </row>
    <row r="124" spans="1:16" s="232" customFormat="1" ht="14.4" customHeight="1" x14ac:dyDescent="0.3">
      <c r="A124" s="232" t="s">
        <v>2517</v>
      </c>
      <c r="B124" s="232" t="s">
        <v>2569</v>
      </c>
      <c r="C124" s="233">
        <v>604745</v>
      </c>
      <c r="D124" s="232" t="s">
        <v>2281</v>
      </c>
      <c r="E124" s="232" t="s">
        <v>2573</v>
      </c>
      <c r="F124" s="234" t="s">
        <v>2298</v>
      </c>
      <c r="G124" s="232" t="s">
        <v>2574</v>
      </c>
      <c r="H124" s="232" t="s">
        <v>2575</v>
      </c>
      <c r="I124" s="232" t="s">
        <v>2415</v>
      </c>
      <c r="J124" s="232">
        <v>1000</v>
      </c>
      <c r="K124" s="232" t="s">
        <v>2552</v>
      </c>
      <c r="L124" s="232">
        <v>0</v>
      </c>
      <c r="M124" s="235">
        <v>0</v>
      </c>
      <c r="N124" s="235">
        <v>0</v>
      </c>
      <c r="O124" s="235">
        <v>0</v>
      </c>
    </row>
    <row r="125" spans="1:16" s="232" customFormat="1" ht="14.4" customHeight="1" x14ac:dyDescent="0.3">
      <c r="A125" s="232" t="s">
        <v>2517</v>
      </c>
      <c r="B125" s="232" t="s">
        <v>2576</v>
      </c>
      <c r="C125" s="233">
        <v>604560</v>
      </c>
      <c r="D125" s="232" t="s">
        <v>2577</v>
      </c>
      <c r="E125" s="232" t="s">
        <v>2578</v>
      </c>
      <c r="F125" s="233">
        <v>4600000000</v>
      </c>
      <c r="G125" s="232" t="s">
        <v>2579</v>
      </c>
      <c r="H125" s="232" t="s">
        <v>2580</v>
      </c>
      <c r="I125" s="232" t="s">
        <v>2581</v>
      </c>
      <c r="J125" s="232">
        <v>1000</v>
      </c>
      <c r="K125" s="232" t="s">
        <v>2524</v>
      </c>
      <c r="L125" s="232">
        <v>20000000</v>
      </c>
      <c r="M125" s="235">
        <v>6000000</v>
      </c>
      <c r="N125" s="235">
        <v>6000000</v>
      </c>
      <c r="O125" s="235">
        <v>6000000</v>
      </c>
      <c r="P125" s="232" t="s">
        <v>2525</v>
      </c>
    </row>
    <row r="126" spans="1:16" s="232" customFormat="1" ht="14.4" customHeight="1" x14ac:dyDescent="0.3">
      <c r="A126" s="232" t="s">
        <v>2517</v>
      </c>
      <c r="B126" s="232" t="s">
        <v>2576</v>
      </c>
      <c r="C126" s="233">
        <v>604560</v>
      </c>
      <c r="D126" s="232" t="s">
        <v>2577</v>
      </c>
      <c r="E126" s="232" t="s">
        <v>2578</v>
      </c>
      <c r="F126" s="233">
        <v>4600000000</v>
      </c>
      <c r="G126" s="232" t="s">
        <v>2579</v>
      </c>
      <c r="H126" s="232" t="s">
        <v>2580</v>
      </c>
      <c r="I126" s="232" t="s">
        <v>2581</v>
      </c>
      <c r="J126" s="232">
        <v>1000</v>
      </c>
      <c r="K126" s="232" t="s">
        <v>2524</v>
      </c>
      <c r="L126" s="235">
        <v>58500000</v>
      </c>
      <c r="M126" s="235">
        <v>58000000</v>
      </c>
      <c r="N126" s="235">
        <v>58000000</v>
      </c>
      <c r="O126" s="235">
        <v>58000000</v>
      </c>
      <c r="P126" s="232" t="s">
        <v>2525</v>
      </c>
    </row>
    <row r="127" spans="1:16" s="232" customFormat="1" ht="14.4" customHeight="1" x14ac:dyDescent="0.3">
      <c r="A127" s="232" t="s">
        <v>2517</v>
      </c>
      <c r="B127" s="232" t="s">
        <v>2576</v>
      </c>
      <c r="C127" s="233">
        <v>604560</v>
      </c>
      <c r="D127" s="232" t="s">
        <v>2180</v>
      </c>
      <c r="E127" s="232" t="s">
        <v>2582</v>
      </c>
      <c r="F127" s="233">
        <v>4600000000</v>
      </c>
      <c r="G127" s="232" t="s">
        <v>2583</v>
      </c>
      <c r="H127" s="232" t="s">
        <v>2584</v>
      </c>
      <c r="I127" s="232" t="s">
        <v>2585</v>
      </c>
      <c r="J127" s="232">
        <v>1000</v>
      </c>
      <c r="K127" s="232" t="s">
        <v>2586</v>
      </c>
      <c r="L127" s="232">
        <v>5911945</v>
      </c>
      <c r="M127" s="235">
        <v>4908840</v>
      </c>
      <c r="N127" s="235">
        <v>0</v>
      </c>
      <c r="O127" s="235">
        <v>0</v>
      </c>
    </row>
    <row r="128" spans="1:16" s="232" customFormat="1" ht="14.4" customHeight="1" x14ac:dyDescent="0.3">
      <c r="A128" s="232" t="s">
        <v>2517</v>
      </c>
      <c r="B128" s="232" t="s">
        <v>2569</v>
      </c>
      <c r="C128" s="233">
        <v>604745</v>
      </c>
      <c r="D128" s="232" t="s">
        <v>2281</v>
      </c>
      <c r="E128" s="232" t="s">
        <v>2573</v>
      </c>
      <c r="F128" s="234" t="s">
        <v>2391</v>
      </c>
      <c r="G128" s="232" t="s">
        <v>2587</v>
      </c>
      <c r="H128" s="232" t="s">
        <v>2588</v>
      </c>
      <c r="I128" s="232" t="s">
        <v>2589</v>
      </c>
      <c r="J128" s="232">
        <v>1000</v>
      </c>
      <c r="K128" s="232" t="s">
        <v>2286</v>
      </c>
      <c r="L128" s="232">
        <v>300000</v>
      </c>
      <c r="M128" s="235">
        <v>0</v>
      </c>
      <c r="N128" s="235">
        <v>0</v>
      </c>
      <c r="O128" s="235">
        <v>0</v>
      </c>
    </row>
    <row r="129" spans="1:15" s="232" customFormat="1" ht="14.4" customHeight="1" x14ac:dyDescent="0.3">
      <c r="A129" s="232" t="s">
        <v>2517</v>
      </c>
      <c r="B129" s="232" t="s">
        <v>2569</v>
      </c>
      <c r="C129" s="233">
        <v>604745</v>
      </c>
      <c r="D129" s="232" t="s">
        <v>2281</v>
      </c>
      <c r="E129" s="232" t="s">
        <v>2590</v>
      </c>
      <c r="F129" s="234" t="s">
        <v>2298</v>
      </c>
      <c r="G129" s="232" t="s">
        <v>2591</v>
      </c>
      <c r="H129" s="232" t="s">
        <v>2592</v>
      </c>
      <c r="I129" s="232" t="s">
        <v>2301</v>
      </c>
      <c r="J129" s="232">
        <v>1000</v>
      </c>
      <c r="K129" s="232" t="s">
        <v>2286</v>
      </c>
      <c r="L129" s="232">
        <v>200000</v>
      </c>
      <c r="M129" s="235">
        <v>0</v>
      </c>
      <c r="N129" s="235">
        <v>0</v>
      </c>
      <c r="O129" s="235">
        <v>0</v>
      </c>
    </row>
    <row r="130" spans="1:15" s="232" customFormat="1" ht="14.4" customHeight="1" x14ac:dyDescent="0.3">
      <c r="A130" s="232" t="s">
        <v>2517</v>
      </c>
      <c r="B130" s="232" t="s">
        <v>2569</v>
      </c>
      <c r="C130" s="233">
        <v>604745</v>
      </c>
      <c r="D130" s="232" t="s">
        <v>2281</v>
      </c>
      <c r="E130" s="232" t="s">
        <v>2593</v>
      </c>
      <c r="F130" s="233">
        <v>4600000000</v>
      </c>
      <c r="G130" s="232" t="s">
        <v>2594</v>
      </c>
      <c r="H130" s="232" t="s">
        <v>2595</v>
      </c>
      <c r="I130" s="232" t="s">
        <v>2415</v>
      </c>
      <c r="J130" s="232">
        <v>1000</v>
      </c>
      <c r="K130" s="232" t="s">
        <v>2286</v>
      </c>
      <c r="L130" s="232">
        <v>500000</v>
      </c>
      <c r="M130" s="235">
        <v>0</v>
      </c>
      <c r="N130" s="235">
        <v>0</v>
      </c>
      <c r="O130" s="235">
        <v>0</v>
      </c>
    </row>
    <row r="131" spans="1:15" s="232" customFormat="1" ht="14.4" customHeight="1" x14ac:dyDescent="0.3">
      <c r="A131" s="232" t="s">
        <v>2517</v>
      </c>
      <c r="B131" s="232" t="s">
        <v>2569</v>
      </c>
      <c r="C131" s="233">
        <v>604745</v>
      </c>
      <c r="D131" s="232" t="s">
        <v>2281</v>
      </c>
      <c r="E131" s="232" t="s">
        <v>2596</v>
      </c>
      <c r="F131" s="233">
        <v>4600000000</v>
      </c>
      <c r="G131" s="232" t="s">
        <v>2597</v>
      </c>
      <c r="H131" s="232" t="s">
        <v>2598</v>
      </c>
      <c r="I131" s="232" t="s">
        <v>2415</v>
      </c>
      <c r="J131" s="232">
        <v>1000</v>
      </c>
      <c r="K131" s="232" t="s">
        <v>2286</v>
      </c>
      <c r="L131" s="232">
        <v>500000</v>
      </c>
      <c r="M131" s="235"/>
      <c r="N131" s="235">
        <v>0</v>
      </c>
      <c r="O131" s="235">
        <v>0</v>
      </c>
    </row>
    <row r="132" spans="1:15" s="232" customFormat="1" ht="14.4" customHeight="1" x14ac:dyDescent="0.3">
      <c r="A132" s="232" t="s">
        <v>2517</v>
      </c>
      <c r="B132" s="232" t="s">
        <v>2599</v>
      </c>
      <c r="C132" s="233">
        <v>604549</v>
      </c>
      <c r="D132" s="232" t="s">
        <v>2281</v>
      </c>
      <c r="E132" s="232" t="s">
        <v>2600</v>
      </c>
      <c r="F132" s="234" t="s">
        <v>2298</v>
      </c>
      <c r="G132" s="232" t="s">
        <v>2601</v>
      </c>
      <c r="H132" s="232" t="s">
        <v>2575</v>
      </c>
      <c r="I132" s="232" t="s">
        <v>2301</v>
      </c>
      <c r="J132" s="232">
        <v>1000</v>
      </c>
      <c r="K132" s="232" t="s">
        <v>2552</v>
      </c>
      <c r="M132" s="235">
        <v>100000</v>
      </c>
      <c r="N132" s="235"/>
      <c r="O132" s="235"/>
    </row>
    <row r="133" spans="1:15" s="232" customFormat="1" ht="14.4" customHeight="1" x14ac:dyDescent="0.3">
      <c r="A133" s="232" t="s">
        <v>2517</v>
      </c>
      <c r="B133" s="232" t="s">
        <v>2569</v>
      </c>
      <c r="C133" s="233">
        <v>604745</v>
      </c>
      <c r="D133" s="232" t="s">
        <v>2281</v>
      </c>
      <c r="E133" s="232" t="s">
        <v>2602</v>
      </c>
      <c r="F133" s="234" t="s">
        <v>2174</v>
      </c>
      <c r="G133" s="232" t="s">
        <v>2603</v>
      </c>
      <c r="H133" s="232" t="s">
        <v>2604</v>
      </c>
      <c r="I133" s="232" t="s">
        <v>2177</v>
      </c>
      <c r="J133" s="232">
        <v>1000</v>
      </c>
      <c r="K133" s="232" t="s">
        <v>2286</v>
      </c>
      <c r="L133" s="232">
        <v>200000</v>
      </c>
      <c r="M133" s="235">
        <v>50000</v>
      </c>
      <c r="N133" s="235">
        <v>0</v>
      </c>
      <c r="O133" s="235">
        <v>0</v>
      </c>
    </row>
    <row r="134" spans="1:15" s="232" customFormat="1" ht="14.4" customHeight="1" x14ac:dyDescent="0.3">
      <c r="A134" s="232" t="s">
        <v>2517</v>
      </c>
      <c r="B134" s="232" t="s">
        <v>2569</v>
      </c>
      <c r="C134" s="233">
        <v>604745</v>
      </c>
      <c r="D134" s="232" t="s">
        <v>2281</v>
      </c>
      <c r="E134" s="232" t="s">
        <v>2605</v>
      </c>
      <c r="F134" s="234" t="s">
        <v>2292</v>
      </c>
      <c r="G134" s="232" t="s">
        <v>2606</v>
      </c>
      <c r="H134" s="232" t="s">
        <v>2546</v>
      </c>
      <c r="I134" s="232" t="s">
        <v>2295</v>
      </c>
      <c r="J134" s="232">
        <v>1000</v>
      </c>
      <c r="K134" s="232" t="s">
        <v>2286</v>
      </c>
      <c r="L134" s="232">
        <v>50000</v>
      </c>
      <c r="M134" s="235"/>
      <c r="N134" s="235">
        <v>0</v>
      </c>
      <c r="O134" s="235">
        <v>0</v>
      </c>
    </row>
    <row r="135" spans="1:15" s="232" customFormat="1" ht="14.4" customHeight="1" x14ac:dyDescent="0.3">
      <c r="A135" s="232" t="s">
        <v>2517</v>
      </c>
      <c r="B135" s="232" t="s">
        <v>2569</v>
      </c>
      <c r="C135" s="233">
        <v>604745</v>
      </c>
      <c r="D135" s="232" t="s">
        <v>2281</v>
      </c>
      <c r="E135" s="232" t="s">
        <v>2607</v>
      </c>
      <c r="F135" s="233">
        <v>4600000000</v>
      </c>
      <c r="G135" s="232" t="s">
        <v>2608</v>
      </c>
      <c r="H135" s="232" t="s">
        <v>2609</v>
      </c>
      <c r="I135" s="232" t="s">
        <v>2415</v>
      </c>
      <c r="J135" s="232">
        <v>1000</v>
      </c>
      <c r="K135" s="232" t="s">
        <v>2286</v>
      </c>
      <c r="L135" s="232">
        <v>350000</v>
      </c>
      <c r="M135" s="235">
        <v>250000</v>
      </c>
      <c r="N135" s="235">
        <v>0</v>
      </c>
      <c r="O135" s="235">
        <v>0</v>
      </c>
    </row>
    <row r="136" spans="1:15" s="232" customFormat="1" ht="14.4" customHeight="1" x14ac:dyDescent="0.3">
      <c r="A136" s="232" t="s">
        <v>2517</v>
      </c>
      <c r="B136" s="232" t="s">
        <v>2610</v>
      </c>
      <c r="C136" s="233">
        <v>604547</v>
      </c>
      <c r="D136" s="232" t="s">
        <v>2281</v>
      </c>
      <c r="E136" s="232" t="s">
        <v>2611</v>
      </c>
      <c r="F136" s="234" t="s">
        <v>2174</v>
      </c>
      <c r="G136" s="232" t="s">
        <v>2612</v>
      </c>
      <c r="H136" s="232" t="s">
        <v>2604</v>
      </c>
      <c r="I136" s="232" t="s">
        <v>2177</v>
      </c>
      <c r="J136" s="232">
        <v>1000</v>
      </c>
      <c r="K136" s="232" t="s">
        <v>2552</v>
      </c>
      <c r="L136" s="232">
        <v>0</v>
      </c>
      <c r="M136" s="235">
        <v>50000</v>
      </c>
      <c r="N136" s="235">
        <v>0</v>
      </c>
      <c r="O136" s="235">
        <v>0</v>
      </c>
    </row>
    <row r="137" spans="1:15" s="232" customFormat="1" ht="14.4" customHeight="1" x14ac:dyDescent="0.3">
      <c r="A137" s="232" t="s">
        <v>2517</v>
      </c>
      <c r="B137" s="232" t="s">
        <v>2518</v>
      </c>
      <c r="C137" s="233">
        <v>604241</v>
      </c>
      <c r="D137" s="232" t="s">
        <v>2281</v>
      </c>
      <c r="E137" s="232" t="s">
        <v>2613</v>
      </c>
      <c r="F137" s="234" t="s">
        <v>2292</v>
      </c>
      <c r="G137" s="232" t="s">
        <v>2614</v>
      </c>
      <c r="H137" s="232" t="s">
        <v>2615</v>
      </c>
      <c r="I137" s="232" t="s">
        <v>2295</v>
      </c>
      <c r="J137" s="232">
        <v>1000</v>
      </c>
      <c r="K137" s="232" t="s">
        <v>2552</v>
      </c>
      <c r="L137" s="232">
        <v>0</v>
      </c>
      <c r="M137" s="235">
        <v>250000</v>
      </c>
      <c r="N137" s="235">
        <v>0</v>
      </c>
      <c r="O137" s="235">
        <v>0</v>
      </c>
    </row>
    <row r="138" spans="1:15" s="232" customFormat="1" ht="14.4" customHeight="1" x14ac:dyDescent="0.3">
      <c r="A138" s="232" t="s">
        <v>2517</v>
      </c>
      <c r="B138" s="232" t="s">
        <v>2518</v>
      </c>
      <c r="C138" s="233">
        <v>604241</v>
      </c>
      <c r="D138" s="232" t="s">
        <v>2281</v>
      </c>
      <c r="E138" s="232" t="s">
        <v>2613</v>
      </c>
      <c r="F138" s="234" t="s">
        <v>2292</v>
      </c>
      <c r="G138" s="232" t="s">
        <v>2616</v>
      </c>
      <c r="H138" s="232" t="s">
        <v>2616</v>
      </c>
      <c r="I138" s="232" t="s">
        <v>2295</v>
      </c>
      <c r="J138" s="232">
        <v>1000</v>
      </c>
      <c r="K138" s="232" t="s">
        <v>2552</v>
      </c>
      <c r="L138" s="232">
        <v>0</v>
      </c>
      <c r="M138" s="235"/>
      <c r="N138" s="235">
        <v>0</v>
      </c>
      <c r="O138" s="235">
        <v>0</v>
      </c>
    </row>
    <row r="139" spans="1:15" s="232" customFormat="1" ht="14.4" customHeight="1" x14ac:dyDescent="0.3">
      <c r="A139" s="232" t="s">
        <v>2517</v>
      </c>
      <c r="B139" s="232" t="s">
        <v>2518</v>
      </c>
      <c r="C139" s="233">
        <v>604241</v>
      </c>
      <c r="D139" s="232" t="s">
        <v>2281</v>
      </c>
      <c r="E139" s="232" t="s">
        <v>2616</v>
      </c>
      <c r="F139" s="234" t="s">
        <v>2298</v>
      </c>
      <c r="G139" s="232" t="s">
        <v>2616</v>
      </c>
      <c r="H139" s="232" t="s">
        <v>2617</v>
      </c>
      <c r="I139" s="232" t="s">
        <v>2301</v>
      </c>
      <c r="J139" s="232">
        <v>1000</v>
      </c>
      <c r="K139" s="232" t="s">
        <v>2552</v>
      </c>
      <c r="L139" s="232">
        <v>0</v>
      </c>
      <c r="M139" s="235">
        <v>0</v>
      </c>
      <c r="N139" s="235">
        <v>0</v>
      </c>
      <c r="O139" s="235">
        <v>0</v>
      </c>
    </row>
    <row r="140" spans="1:15" s="232" customFormat="1" ht="14.4" customHeight="1" x14ac:dyDescent="0.3">
      <c r="A140" s="232" t="s">
        <v>2517</v>
      </c>
      <c r="B140" s="232" t="s">
        <v>2518</v>
      </c>
      <c r="C140" s="233">
        <v>604241</v>
      </c>
      <c r="D140" s="232" t="s">
        <v>2281</v>
      </c>
      <c r="E140" s="232" t="s">
        <v>2618</v>
      </c>
      <c r="F140" s="234" t="s">
        <v>2298</v>
      </c>
      <c r="G140" s="232" t="s">
        <v>2619</v>
      </c>
      <c r="H140" s="232" t="s">
        <v>2620</v>
      </c>
      <c r="I140" s="232" t="s">
        <v>2301</v>
      </c>
      <c r="J140" s="232">
        <v>1000</v>
      </c>
      <c r="K140" s="232" t="s">
        <v>2552</v>
      </c>
      <c r="L140" s="232">
        <v>0</v>
      </c>
      <c r="M140" s="235">
        <v>0</v>
      </c>
      <c r="N140" s="235">
        <v>0</v>
      </c>
      <c r="O140" s="235">
        <v>0</v>
      </c>
    </row>
    <row r="141" spans="1:15" s="232" customFormat="1" ht="14.4" customHeight="1" x14ac:dyDescent="0.3">
      <c r="A141" s="232" t="s">
        <v>2517</v>
      </c>
      <c r="B141" s="232" t="s">
        <v>2518</v>
      </c>
      <c r="C141" s="233">
        <v>604241</v>
      </c>
      <c r="D141" s="232" t="s">
        <v>2281</v>
      </c>
      <c r="E141" s="232" t="s">
        <v>2621</v>
      </c>
      <c r="F141" s="234" t="s">
        <v>2298</v>
      </c>
      <c r="G141" s="232" t="s">
        <v>2622</v>
      </c>
      <c r="H141" s="232" t="s">
        <v>2617</v>
      </c>
      <c r="I141" s="232" t="s">
        <v>2301</v>
      </c>
      <c r="J141" s="232">
        <v>1000</v>
      </c>
      <c r="K141" s="232" t="s">
        <v>2552</v>
      </c>
      <c r="L141" s="232">
        <v>0</v>
      </c>
      <c r="M141" s="235">
        <v>300000</v>
      </c>
      <c r="N141" s="235">
        <v>0</v>
      </c>
      <c r="O141" s="235">
        <v>0</v>
      </c>
    </row>
    <row r="142" spans="1:15" s="232" customFormat="1" ht="14.4" customHeight="1" x14ac:dyDescent="0.3">
      <c r="A142" s="232" t="s">
        <v>2517</v>
      </c>
      <c r="B142" s="232" t="s">
        <v>2518</v>
      </c>
      <c r="C142" s="233">
        <v>604241</v>
      </c>
      <c r="D142" s="232" t="s">
        <v>2281</v>
      </c>
      <c r="E142" s="232" t="s">
        <v>2623</v>
      </c>
      <c r="F142" s="234" t="s">
        <v>2174</v>
      </c>
      <c r="G142" s="232" t="s">
        <v>2624</v>
      </c>
      <c r="H142" s="232" t="s">
        <v>2304</v>
      </c>
      <c r="I142" s="232" t="s">
        <v>2177</v>
      </c>
      <c r="J142" s="232">
        <v>1000</v>
      </c>
      <c r="K142" s="232" t="s">
        <v>2552</v>
      </c>
      <c r="L142" s="232">
        <v>0</v>
      </c>
      <c r="M142" s="235">
        <v>50000</v>
      </c>
      <c r="N142" s="235">
        <v>0</v>
      </c>
      <c r="O142" s="235">
        <v>0</v>
      </c>
    </row>
    <row r="143" spans="1:15" s="232" customFormat="1" ht="14.4" customHeight="1" x14ac:dyDescent="0.3">
      <c r="A143" s="232" t="s">
        <v>2517</v>
      </c>
      <c r="B143" s="232" t="s">
        <v>2518</v>
      </c>
      <c r="C143" s="233">
        <v>604241</v>
      </c>
      <c r="D143" s="232" t="s">
        <v>2281</v>
      </c>
      <c r="E143" s="232" t="s">
        <v>2625</v>
      </c>
      <c r="F143" s="234" t="s">
        <v>2292</v>
      </c>
      <c r="G143" s="232" t="s">
        <v>2614</v>
      </c>
      <c r="H143" s="232" t="s">
        <v>2615</v>
      </c>
      <c r="I143" s="232" t="s">
        <v>2295</v>
      </c>
      <c r="J143" s="232">
        <v>1000</v>
      </c>
      <c r="K143" s="232" t="s">
        <v>2552</v>
      </c>
      <c r="L143" s="232">
        <v>0</v>
      </c>
      <c r="M143" s="235">
        <v>0</v>
      </c>
      <c r="N143" s="235">
        <v>0</v>
      </c>
      <c r="O143" s="235">
        <v>0</v>
      </c>
    </row>
    <row r="144" spans="1:15" s="232" customFormat="1" ht="14.4" customHeight="1" x14ac:dyDescent="0.3">
      <c r="A144" s="232" t="s">
        <v>2517</v>
      </c>
      <c r="B144" s="232" t="s">
        <v>2518</v>
      </c>
      <c r="C144" s="233">
        <v>604241</v>
      </c>
      <c r="D144" s="232" t="s">
        <v>2281</v>
      </c>
      <c r="E144" s="232" t="s">
        <v>2616</v>
      </c>
      <c r="F144" s="234" t="s">
        <v>2292</v>
      </c>
      <c r="G144" s="232" t="s">
        <v>2616</v>
      </c>
      <c r="H144" s="232" t="s">
        <v>2615</v>
      </c>
      <c r="I144" s="232" t="s">
        <v>2295</v>
      </c>
      <c r="J144" s="232">
        <v>1000</v>
      </c>
      <c r="K144" s="232" t="s">
        <v>2552</v>
      </c>
      <c r="L144" s="232">
        <v>0</v>
      </c>
      <c r="M144" s="235"/>
      <c r="N144" s="235">
        <v>0</v>
      </c>
      <c r="O144" s="235">
        <v>0</v>
      </c>
    </row>
    <row r="145" spans="1:16" s="232" customFormat="1" ht="14.4" customHeight="1" x14ac:dyDescent="0.3">
      <c r="A145" s="232" t="s">
        <v>2517</v>
      </c>
      <c r="B145" s="232" t="s">
        <v>2518</v>
      </c>
      <c r="C145" s="233">
        <v>604241</v>
      </c>
      <c r="D145" s="232" t="s">
        <v>2281</v>
      </c>
      <c r="E145" s="232" t="s">
        <v>2616</v>
      </c>
      <c r="F145" s="234" t="s">
        <v>2298</v>
      </c>
      <c r="G145" s="232" t="s">
        <v>2616</v>
      </c>
      <c r="H145" s="232" t="s">
        <v>2617</v>
      </c>
      <c r="I145" s="232" t="s">
        <v>2301</v>
      </c>
      <c r="J145" s="232">
        <v>1000</v>
      </c>
      <c r="K145" s="232" t="s">
        <v>2552</v>
      </c>
      <c r="L145" s="232">
        <v>0</v>
      </c>
      <c r="M145" s="235">
        <v>0</v>
      </c>
      <c r="N145" s="235">
        <v>0</v>
      </c>
      <c r="O145" s="235">
        <v>0</v>
      </c>
    </row>
    <row r="146" spans="1:16" s="232" customFormat="1" ht="14.4" customHeight="1" x14ac:dyDescent="0.3">
      <c r="A146" s="232" t="s">
        <v>2517</v>
      </c>
      <c r="B146" s="232" t="s">
        <v>2610</v>
      </c>
      <c r="C146" s="233">
        <v>604547</v>
      </c>
      <c r="D146" s="232" t="s">
        <v>2281</v>
      </c>
      <c r="E146" s="232" t="s">
        <v>2611</v>
      </c>
      <c r="F146" s="234" t="s">
        <v>2174</v>
      </c>
      <c r="G146" s="232" t="s">
        <v>2612</v>
      </c>
      <c r="H146" s="232" t="s">
        <v>2604</v>
      </c>
      <c r="I146" s="232" t="s">
        <v>2177</v>
      </c>
      <c r="J146" s="232">
        <v>1000</v>
      </c>
      <c r="K146" s="232" t="s">
        <v>2552</v>
      </c>
      <c r="L146" s="232">
        <v>0</v>
      </c>
      <c r="M146" s="235">
        <v>50000</v>
      </c>
      <c r="N146" s="235">
        <v>0</v>
      </c>
      <c r="O146" s="235">
        <v>0</v>
      </c>
    </row>
    <row r="147" spans="1:16" s="232" customFormat="1" ht="14.4" customHeight="1" x14ac:dyDescent="0.3">
      <c r="A147" s="232" t="s">
        <v>2517</v>
      </c>
      <c r="B147" s="232" t="s">
        <v>2542</v>
      </c>
      <c r="C147" s="233">
        <v>604270</v>
      </c>
      <c r="D147" s="232" t="s">
        <v>2543</v>
      </c>
      <c r="E147" s="232" t="s">
        <v>2626</v>
      </c>
      <c r="F147" s="234" t="s">
        <v>2174</v>
      </c>
      <c r="G147" s="232" t="s">
        <v>2627</v>
      </c>
      <c r="H147" s="232" t="s">
        <v>2628</v>
      </c>
      <c r="I147" s="232" t="s">
        <v>2177</v>
      </c>
      <c r="J147" s="232">
        <v>1000</v>
      </c>
      <c r="K147" s="232" t="s">
        <v>2552</v>
      </c>
      <c r="L147" s="232">
        <v>0</v>
      </c>
      <c r="M147" s="235">
        <v>200000</v>
      </c>
      <c r="N147" s="235">
        <v>500000</v>
      </c>
      <c r="O147" s="235">
        <v>500000</v>
      </c>
      <c r="P147" s="232" t="s">
        <v>2525</v>
      </c>
    </row>
    <row r="148" spans="1:16" s="232" customFormat="1" ht="14.4" customHeight="1" x14ac:dyDescent="0.3">
      <c r="A148" s="232" t="s">
        <v>2517</v>
      </c>
      <c r="B148" s="232" t="s">
        <v>2542</v>
      </c>
      <c r="C148" s="233">
        <v>604270</v>
      </c>
      <c r="D148" s="239" t="s">
        <v>2629</v>
      </c>
      <c r="E148" s="232" t="s">
        <v>2630</v>
      </c>
      <c r="F148" s="234" t="s">
        <v>2391</v>
      </c>
      <c r="G148" s="232" t="s">
        <v>2631</v>
      </c>
      <c r="H148" s="232" t="s">
        <v>2632</v>
      </c>
      <c r="I148" s="232" t="s">
        <v>2589</v>
      </c>
      <c r="J148" s="232">
        <v>1000</v>
      </c>
      <c r="K148" s="232" t="s">
        <v>2552</v>
      </c>
      <c r="L148" s="232">
        <v>0</v>
      </c>
      <c r="M148" s="235">
        <v>500000</v>
      </c>
      <c r="N148" s="235">
        <v>500000</v>
      </c>
      <c r="O148" s="235">
        <v>500000</v>
      </c>
      <c r="P148" s="232" t="s">
        <v>2525</v>
      </c>
    </row>
    <row r="149" spans="1:16" s="232" customFormat="1" ht="14.4" customHeight="1" x14ac:dyDescent="0.3">
      <c r="A149" s="232" t="s">
        <v>2517</v>
      </c>
      <c r="B149" s="232" t="s">
        <v>2542</v>
      </c>
      <c r="C149" s="233">
        <v>604270</v>
      </c>
      <c r="D149" s="239" t="s">
        <v>2629</v>
      </c>
      <c r="E149" s="232" t="s">
        <v>2633</v>
      </c>
      <c r="F149" s="234" t="s">
        <v>2298</v>
      </c>
      <c r="G149" s="232" t="s">
        <v>2634</v>
      </c>
      <c r="H149" s="232" t="s">
        <v>2635</v>
      </c>
      <c r="I149" s="232" t="s">
        <v>2301</v>
      </c>
      <c r="J149" s="232">
        <v>1000</v>
      </c>
      <c r="K149" s="232" t="s">
        <v>2552</v>
      </c>
      <c r="L149" s="232">
        <v>0</v>
      </c>
      <c r="M149" s="235"/>
      <c r="N149" s="235">
        <v>500000</v>
      </c>
      <c r="O149" s="235">
        <v>500000</v>
      </c>
      <c r="P149" s="232" t="s">
        <v>2525</v>
      </c>
    </row>
    <row r="150" spans="1:16" s="232" customFormat="1" ht="14.4" customHeight="1" x14ac:dyDescent="0.3">
      <c r="A150" s="232" t="s">
        <v>2517</v>
      </c>
      <c r="B150" s="232" t="s">
        <v>2636</v>
      </c>
      <c r="C150" s="233">
        <v>604549</v>
      </c>
      <c r="D150" s="232" t="s">
        <v>2281</v>
      </c>
      <c r="E150" s="232" t="s">
        <v>2637</v>
      </c>
      <c r="F150" s="234" t="s">
        <v>2174</v>
      </c>
      <c r="G150" s="232" t="s">
        <v>2638</v>
      </c>
      <c r="H150" s="232" t="s">
        <v>2304</v>
      </c>
      <c r="I150" s="232" t="s">
        <v>2177</v>
      </c>
      <c r="J150" s="232">
        <v>1000</v>
      </c>
      <c r="K150" s="232" t="s">
        <v>2552</v>
      </c>
      <c r="L150" s="232">
        <v>0</v>
      </c>
      <c r="M150" s="235">
        <v>50000</v>
      </c>
      <c r="N150" s="235">
        <v>0</v>
      </c>
      <c r="O150" s="235">
        <v>0</v>
      </c>
    </row>
    <row r="151" spans="1:16" s="232" customFormat="1" ht="14.4" customHeight="1" x14ac:dyDescent="0.3">
      <c r="A151" s="232" t="s">
        <v>2517</v>
      </c>
      <c r="B151" s="240" t="s">
        <v>2639</v>
      </c>
      <c r="C151" s="233">
        <v>604480</v>
      </c>
      <c r="D151" s="240" t="s">
        <v>2640</v>
      </c>
      <c r="E151" s="232" t="s">
        <v>2641</v>
      </c>
      <c r="F151" s="234" t="s">
        <v>2298</v>
      </c>
      <c r="G151" s="232" t="s">
        <v>2642</v>
      </c>
      <c r="H151" s="232" t="s">
        <v>2551</v>
      </c>
      <c r="I151" s="232" t="s">
        <v>2301</v>
      </c>
      <c r="J151" s="232">
        <v>1000</v>
      </c>
      <c r="K151" s="232" t="s">
        <v>2552</v>
      </c>
      <c r="L151" s="232">
        <v>0</v>
      </c>
      <c r="M151" s="235">
        <v>30000</v>
      </c>
      <c r="N151" s="235">
        <v>0</v>
      </c>
      <c r="O151" s="235">
        <v>0</v>
      </c>
      <c r="P151" s="232" t="s">
        <v>2525</v>
      </c>
    </row>
    <row r="152" spans="1:16" s="232" customFormat="1" ht="14.4" customHeight="1" x14ac:dyDescent="0.3">
      <c r="A152" s="232" t="s">
        <v>2517</v>
      </c>
      <c r="B152" s="240" t="s">
        <v>2639</v>
      </c>
      <c r="C152" s="233">
        <v>604480</v>
      </c>
      <c r="D152" s="240" t="s">
        <v>2640</v>
      </c>
      <c r="E152" s="232" t="s">
        <v>2643</v>
      </c>
      <c r="F152" s="233">
        <v>4600000000</v>
      </c>
      <c r="G152" s="232" t="s">
        <v>2644</v>
      </c>
      <c r="H152" s="232" t="s">
        <v>2645</v>
      </c>
      <c r="I152" s="232" t="s">
        <v>2415</v>
      </c>
      <c r="J152" s="232">
        <v>1000</v>
      </c>
      <c r="K152" s="232" t="s">
        <v>2552</v>
      </c>
      <c r="L152" s="232">
        <v>0</v>
      </c>
      <c r="M152" s="235">
        <v>200000</v>
      </c>
      <c r="N152" s="235">
        <v>0</v>
      </c>
      <c r="O152" s="235">
        <v>0</v>
      </c>
      <c r="P152" s="232" t="s">
        <v>2525</v>
      </c>
    </row>
    <row r="153" spans="1:16" s="232" customFormat="1" ht="14.4" customHeight="1" x14ac:dyDescent="0.3">
      <c r="A153" s="232" t="s">
        <v>2517</v>
      </c>
      <c r="B153" s="232" t="s">
        <v>2646</v>
      </c>
      <c r="C153" s="233">
        <v>604347</v>
      </c>
      <c r="D153" s="232" t="s">
        <v>2281</v>
      </c>
      <c r="E153" s="232" t="s">
        <v>2647</v>
      </c>
      <c r="F153" s="234" t="s">
        <v>2174</v>
      </c>
      <c r="G153" s="232" t="s">
        <v>2648</v>
      </c>
      <c r="H153" s="232" t="s">
        <v>2649</v>
      </c>
      <c r="I153" s="232" t="s">
        <v>2177</v>
      </c>
      <c r="J153" s="232">
        <v>1000</v>
      </c>
      <c r="K153" s="232" t="s">
        <v>2552</v>
      </c>
      <c r="L153" s="232">
        <v>0</v>
      </c>
      <c r="M153" s="235">
        <v>200000</v>
      </c>
      <c r="N153" s="235">
        <v>0</v>
      </c>
      <c r="O153" s="235">
        <v>0</v>
      </c>
      <c r="P153" s="232" t="s">
        <v>2650</v>
      </c>
    </row>
    <row r="154" spans="1:16" s="232" customFormat="1" ht="14.4" customHeight="1" x14ac:dyDescent="0.3">
      <c r="A154" s="232" t="s">
        <v>2517</v>
      </c>
      <c r="B154" s="232" t="s">
        <v>2651</v>
      </c>
      <c r="C154" s="233">
        <v>604285</v>
      </c>
      <c r="D154" s="232" t="s">
        <v>2281</v>
      </c>
      <c r="E154" s="232" t="s">
        <v>2652</v>
      </c>
      <c r="F154" s="234" t="s">
        <v>2174</v>
      </c>
      <c r="G154" s="232" t="s">
        <v>2653</v>
      </c>
      <c r="H154" s="232" t="s">
        <v>2604</v>
      </c>
      <c r="I154" s="232" t="s">
        <v>2177</v>
      </c>
      <c r="J154" s="232">
        <v>1000</v>
      </c>
      <c r="K154" s="232" t="s">
        <v>2552</v>
      </c>
      <c r="L154" s="232">
        <v>0</v>
      </c>
      <c r="M154" s="235">
        <v>80000</v>
      </c>
      <c r="N154" s="235">
        <v>0</v>
      </c>
      <c r="O154" s="235">
        <v>0</v>
      </c>
    </row>
    <row r="155" spans="1:16" s="232" customFormat="1" ht="14.4" customHeight="1" x14ac:dyDescent="0.3">
      <c r="A155" s="232" t="s">
        <v>2517</v>
      </c>
      <c r="B155" s="232" t="s">
        <v>2651</v>
      </c>
      <c r="C155" s="233">
        <v>604285</v>
      </c>
      <c r="D155" s="232" t="s">
        <v>2281</v>
      </c>
      <c r="E155" s="232" t="s">
        <v>2654</v>
      </c>
      <c r="F155" s="234" t="s">
        <v>2391</v>
      </c>
      <c r="G155" s="232" t="s">
        <v>2655</v>
      </c>
      <c r="H155" s="232" t="s">
        <v>2656</v>
      </c>
      <c r="I155" s="232" t="s">
        <v>2589</v>
      </c>
      <c r="J155" s="232">
        <v>1000</v>
      </c>
      <c r="K155" s="232" t="s">
        <v>2552</v>
      </c>
      <c r="L155" s="232">
        <v>0</v>
      </c>
      <c r="M155" s="235">
        <v>200000</v>
      </c>
      <c r="N155" s="235">
        <v>0</v>
      </c>
      <c r="O155" s="235">
        <v>0</v>
      </c>
    </row>
    <row r="156" spans="1:16" s="232" customFormat="1" ht="14.4" customHeight="1" x14ac:dyDescent="0.3">
      <c r="A156" s="232" t="s">
        <v>2517</v>
      </c>
      <c r="B156" s="232" t="s">
        <v>2636</v>
      </c>
      <c r="C156" s="233">
        <v>604115</v>
      </c>
      <c r="D156" s="232" t="s">
        <v>2281</v>
      </c>
      <c r="E156" s="232" t="s">
        <v>2657</v>
      </c>
      <c r="F156" s="234" t="s">
        <v>2174</v>
      </c>
      <c r="G156" s="232" t="s">
        <v>2658</v>
      </c>
      <c r="H156" s="232" t="s">
        <v>2649</v>
      </c>
      <c r="I156" s="232" t="s">
        <v>2177</v>
      </c>
      <c r="J156" s="232">
        <v>1000</v>
      </c>
      <c r="K156" s="232" t="s">
        <v>2552</v>
      </c>
      <c r="L156" s="232">
        <v>0</v>
      </c>
      <c r="M156" s="235">
        <v>45000</v>
      </c>
      <c r="N156" s="235">
        <v>0</v>
      </c>
      <c r="O156" s="235">
        <v>0</v>
      </c>
    </row>
    <row r="157" spans="1:16" s="232" customFormat="1" ht="14.4" customHeight="1" x14ac:dyDescent="0.3">
      <c r="A157" s="232" t="s">
        <v>2517</v>
      </c>
      <c r="B157" s="232" t="s">
        <v>2636</v>
      </c>
      <c r="C157" s="233">
        <v>604115</v>
      </c>
      <c r="D157" s="232" t="s">
        <v>2281</v>
      </c>
      <c r="E157" s="232" t="s">
        <v>2659</v>
      </c>
      <c r="F157" s="234" t="s">
        <v>2391</v>
      </c>
      <c r="G157" s="232" t="s">
        <v>2660</v>
      </c>
      <c r="H157" s="232" t="s">
        <v>2661</v>
      </c>
      <c r="I157" s="232" t="s">
        <v>2589</v>
      </c>
      <c r="J157" s="232">
        <v>1000</v>
      </c>
      <c r="K157" s="232" t="s">
        <v>2552</v>
      </c>
      <c r="L157" s="232">
        <v>0</v>
      </c>
      <c r="M157" s="235">
        <v>73073</v>
      </c>
      <c r="N157" s="235">
        <v>0</v>
      </c>
      <c r="O157" s="235">
        <v>0</v>
      </c>
    </row>
    <row r="158" spans="1:16" s="232" customFormat="1" ht="14.4" customHeight="1" x14ac:dyDescent="0.3">
      <c r="A158" s="232" t="s">
        <v>2517</v>
      </c>
      <c r="B158" s="232" t="s">
        <v>2662</v>
      </c>
      <c r="C158" s="233">
        <v>604115</v>
      </c>
      <c r="D158" s="232" t="s">
        <v>2281</v>
      </c>
      <c r="E158" s="232" t="s">
        <v>2663</v>
      </c>
      <c r="F158" s="234" t="s">
        <v>2174</v>
      </c>
      <c r="G158" s="232" t="s">
        <v>2664</v>
      </c>
      <c r="H158" s="232" t="s">
        <v>2665</v>
      </c>
      <c r="I158" s="232" t="s">
        <v>2295</v>
      </c>
      <c r="J158" s="232">
        <v>1000</v>
      </c>
      <c r="K158" s="232" t="s">
        <v>2552</v>
      </c>
      <c r="L158" s="232">
        <v>0</v>
      </c>
      <c r="M158" s="235">
        <v>200000</v>
      </c>
      <c r="N158" s="235">
        <v>0</v>
      </c>
      <c r="O158" s="235">
        <v>0</v>
      </c>
    </row>
    <row r="159" spans="1:16" s="232" customFormat="1" ht="14.4" customHeight="1" x14ac:dyDescent="0.3">
      <c r="A159" s="232" t="s">
        <v>2517</v>
      </c>
      <c r="B159" s="232" t="s">
        <v>2666</v>
      </c>
      <c r="C159" s="233">
        <v>604113</v>
      </c>
      <c r="D159" s="232" t="s">
        <v>2281</v>
      </c>
      <c r="E159" s="232" t="s">
        <v>2667</v>
      </c>
      <c r="F159" s="234" t="s">
        <v>2298</v>
      </c>
      <c r="G159" s="232" t="s">
        <v>2668</v>
      </c>
      <c r="H159" s="232" t="s">
        <v>2669</v>
      </c>
      <c r="I159" s="232" t="s">
        <v>2301</v>
      </c>
      <c r="J159" s="232">
        <v>1001</v>
      </c>
      <c r="K159" s="232" t="s">
        <v>2552</v>
      </c>
      <c r="L159" s="232">
        <v>0</v>
      </c>
      <c r="M159" s="235">
        <v>650000</v>
      </c>
      <c r="N159" s="235">
        <v>0</v>
      </c>
      <c r="O159" s="235">
        <v>0</v>
      </c>
    </row>
    <row r="160" spans="1:16" s="232" customFormat="1" ht="14.4" customHeight="1" x14ac:dyDescent="0.3">
      <c r="A160" s="232" t="s">
        <v>2517</v>
      </c>
      <c r="B160" s="232" t="s">
        <v>2670</v>
      </c>
      <c r="C160" s="233">
        <v>604101</v>
      </c>
      <c r="D160" s="232" t="s">
        <v>2281</v>
      </c>
      <c r="E160" s="232" t="s">
        <v>2637</v>
      </c>
      <c r="F160" s="234" t="s">
        <v>2174</v>
      </c>
      <c r="G160" s="241" t="s">
        <v>2638</v>
      </c>
      <c r="H160" s="232" t="s">
        <v>2671</v>
      </c>
      <c r="I160" s="232" t="s">
        <v>2177</v>
      </c>
      <c r="J160" s="232">
        <v>1000</v>
      </c>
      <c r="K160" s="232" t="s">
        <v>2552</v>
      </c>
      <c r="L160" s="232">
        <v>0</v>
      </c>
      <c r="M160" s="235">
        <v>200000</v>
      </c>
      <c r="N160" s="235">
        <v>0</v>
      </c>
      <c r="O160" s="235">
        <v>0</v>
      </c>
      <c r="P160" s="232" t="s">
        <v>2672</v>
      </c>
    </row>
    <row r="161" spans="1:16" s="232" customFormat="1" ht="14.4" customHeight="1" x14ac:dyDescent="0.3">
      <c r="A161" s="232" t="s">
        <v>2517</v>
      </c>
      <c r="B161" s="232" t="s">
        <v>2670</v>
      </c>
      <c r="C161" s="233">
        <v>604101</v>
      </c>
      <c r="D161" s="232" t="s">
        <v>2281</v>
      </c>
      <c r="E161" s="232" t="s">
        <v>2673</v>
      </c>
      <c r="F161" s="234" t="s">
        <v>2298</v>
      </c>
      <c r="G161" s="232" t="s">
        <v>2674</v>
      </c>
      <c r="H161" s="232" t="s">
        <v>2592</v>
      </c>
      <c r="I161" s="232" t="s">
        <v>2301</v>
      </c>
      <c r="J161" s="232">
        <v>1000</v>
      </c>
      <c r="K161" s="232" t="s">
        <v>2552</v>
      </c>
      <c r="L161" s="232">
        <v>0</v>
      </c>
      <c r="M161" s="235">
        <v>200000</v>
      </c>
      <c r="N161" s="235">
        <v>0</v>
      </c>
      <c r="O161" s="235">
        <v>0</v>
      </c>
      <c r="P161" s="232" t="s">
        <v>2675</v>
      </c>
    </row>
    <row r="162" spans="1:16" s="232" customFormat="1" ht="14.4" customHeight="1" x14ac:dyDescent="0.3">
      <c r="A162" s="232" t="s">
        <v>2517</v>
      </c>
      <c r="B162" s="232" t="s">
        <v>2670</v>
      </c>
      <c r="C162" s="233">
        <v>604101</v>
      </c>
      <c r="D162" s="232" t="s">
        <v>2281</v>
      </c>
      <c r="E162" s="232" t="s">
        <v>2676</v>
      </c>
      <c r="F162" s="234" t="s">
        <v>2391</v>
      </c>
      <c r="G162" s="232" t="s">
        <v>2677</v>
      </c>
      <c r="H162" s="232" t="s">
        <v>2575</v>
      </c>
      <c r="I162" s="232" t="s">
        <v>2589</v>
      </c>
      <c r="J162" s="232">
        <v>1000</v>
      </c>
      <c r="K162" s="232" t="s">
        <v>2552</v>
      </c>
      <c r="L162" s="232">
        <v>0</v>
      </c>
      <c r="M162" s="235"/>
      <c r="N162" s="235">
        <v>0</v>
      </c>
      <c r="O162" s="235">
        <v>0</v>
      </c>
    </row>
    <row r="163" spans="1:16" s="232" customFormat="1" ht="14.4" customHeight="1" x14ac:dyDescent="0.3">
      <c r="A163" s="232" t="s">
        <v>2678</v>
      </c>
      <c r="B163" s="232" t="s">
        <v>2679</v>
      </c>
      <c r="C163" s="233">
        <v>104010</v>
      </c>
      <c r="D163" s="232" t="s">
        <v>2281</v>
      </c>
      <c r="E163" s="232" t="s">
        <v>2680</v>
      </c>
      <c r="F163" s="242">
        <v>4120051000</v>
      </c>
      <c r="G163" s="232" t="s">
        <v>2681</v>
      </c>
      <c r="H163" s="243" t="s">
        <v>2682</v>
      </c>
      <c r="I163" s="232" t="s">
        <v>2683</v>
      </c>
      <c r="J163" s="232">
        <v>1000</v>
      </c>
      <c r="K163" s="232" t="s">
        <v>2552</v>
      </c>
      <c r="L163" s="232">
        <v>1000000</v>
      </c>
      <c r="M163" s="235">
        <v>0</v>
      </c>
      <c r="N163" s="235">
        <v>750000</v>
      </c>
      <c r="O163" s="235">
        <v>800000</v>
      </c>
      <c r="P163" s="232" t="s">
        <v>2525</v>
      </c>
    </row>
    <row r="164" spans="1:16" s="232" customFormat="1" ht="14.4" customHeight="1" x14ac:dyDescent="0.3">
      <c r="A164" s="232" t="s">
        <v>2678</v>
      </c>
      <c r="B164" s="232" t="s">
        <v>2684</v>
      </c>
      <c r="C164" s="233">
        <v>103036</v>
      </c>
      <c r="D164" s="232" t="s">
        <v>2281</v>
      </c>
      <c r="E164" s="232" t="s">
        <v>2685</v>
      </c>
      <c r="F164" s="234" t="s">
        <v>2298</v>
      </c>
      <c r="G164" s="232" t="s">
        <v>2686</v>
      </c>
      <c r="H164" s="244" t="s">
        <v>2687</v>
      </c>
      <c r="I164" s="232" t="s">
        <v>2688</v>
      </c>
      <c r="J164" s="232">
        <v>1000</v>
      </c>
      <c r="K164" s="232" t="s">
        <v>2552</v>
      </c>
      <c r="L164" s="232">
        <v>300000</v>
      </c>
      <c r="M164" s="235">
        <v>0</v>
      </c>
      <c r="N164" s="235"/>
      <c r="O164" s="235"/>
      <c r="P164" s="232" t="s">
        <v>2525</v>
      </c>
    </row>
    <row r="165" spans="1:16" s="232" customFormat="1" ht="14.4" customHeight="1" x14ac:dyDescent="0.3">
      <c r="A165" s="232" t="s">
        <v>2678</v>
      </c>
      <c r="B165" s="232" t="s">
        <v>2679</v>
      </c>
      <c r="C165" s="233">
        <v>104010</v>
      </c>
      <c r="D165" s="232" t="s">
        <v>2281</v>
      </c>
      <c r="E165" s="232" t="s">
        <v>2689</v>
      </c>
      <c r="F165" s="234" t="s">
        <v>2174</v>
      </c>
      <c r="G165" s="232" t="s">
        <v>2690</v>
      </c>
      <c r="H165" s="244" t="s">
        <v>2575</v>
      </c>
      <c r="I165" s="232" t="s">
        <v>2691</v>
      </c>
      <c r="J165" s="232">
        <v>1000</v>
      </c>
      <c r="K165" s="232" t="s">
        <v>2552</v>
      </c>
      <c r="L165" s="232">
        <v>700000</v>
      </c>
      <c r="M165" s="235">
        <v>0</v>
      </c>
      <c r="N165" s="235"/>
      <c r="O165" s="235"/>
      <c r="P165" s="232" t="s">
        <v>2525</v>
      </c>
    </row>
    <row r="166" spans="1:16" s="232" customFormat="1" ht="14.4" customHeight="1" x14ac:dyDescent="0.3">
      <c r="A166" s="232" t="s">
        <v>2678</v>
      </c>
      <c r="B166" s="232" t="s">
        <v>2679</v>
      </c>
      <c r="C166" s="233">
        <v>104010</v>
      </c>
      <c r="D166" s="232" t="s">
        <v>2281</v>
      </c>
      <c r="E166" s="232" t="s">
        <v>2692</v>
      </c>
      <c r="F166" s="234" t="s">
        <v>2174</v>
      </c>
      <c r="G166" s="232" t="s">
        <v>2693</v>
      </c>
      <c r="H166" s="244" t="s">
        <v>2304</v>
      </c>
      <c r="I166" s="232" t="s">
        <v>2177</v>
      </c>
      <c r="J166" s="232">
        <v>1000</v>
      </c>
      <c r="K166" s="232" t="s">
        <v>2552</v>
      </c>
      <c r="L166" s="232">
        <v>1500000</v>
      </c>
      <c r="M166" s="235">
        <v>200000</v>
      </c>
      <c r="N166" s="235"/>
      <c r="O166" s="235"/>
      <c r="P166" s="232" t="s">
        <v>2525</v>
      </c>
    </row>
    <row r="167" spans="1:16" s="232" customFormat="1" ht="14.4" customHeight="1" x14ac:dyDescent="0.3">
      <c r="A167" s="232" t="s">
        <v>2678</v>
      </c>
      <c r="B167" s="232" t="s">
        <v>2679</v>
      </c>
      <c r="C167" s="233">
        <v>104010</v>
      </c>
      <c r="D167" s="232" t="s">
        <v>2281</v>
      </c>
      <c r="E167" s="232" t="s">
        <v>2694</v>
      </c>
      <c r="F167" s="234" t="s">
        <v>2292</v>
      </c>
      <c r="G167" s="232" t="s">
        <v>2695</v>
      </c>
      <c r="H167" s="244" t="s">
        <v>2696</v>
      </c>
      <c r="I167" s="232" t="s">
        <v>2691</v>
      </c>
      <c r="J167" s="232">
        <v>1000</v>
      </c>
      <c r="K167" s="232" t="s">
        <v>2552</v>
      </c>
      <c r="L167" s="232">
        <v>300000</v>
      </c>
      <c r="M167" s="235">
        <v>400000</v>
      </c>
      <c r="N167" s="235"/>
      <c r="O167" s="235"/>
      <c r="P167" s="232" t="s">
        <v>2525</v>
      </c>
    </row>
    <row r="168" spans="1:16" s="232" customFormat="1" ht="14.4" customHeight="1" x14ac:dyDescent="0.3">
      <c r="A168" s="232" t="s">
        <v>2678</v>
      </c>
      <c r="B168" s="232" t="s">
        <v>2679</v>
      </c>
      <c r="C168" s="233">
        <v>104010</v>
      </c>
      <c r="D168" s="232" t="s">
        <v>2281</v>
      </c>
      <c r="E168" s="232" t="s">
        <v>2697</v>
      </c>
      <c r="F168" s="234">
        <v>4600000000</v>
      </c>
      <c r="G168" s="232" t="s">
        <v>2698</v>
      </c>
      <c r="H168" s="243" t="s">
        <v>2699</v>
      </c>
      <c r="I168" s="232" t="s">
        <v>2700</v>
      </c>
      <c r="J168" s="232">
        <v>1000</v>
      </c>
      <c r="K168" s="232" t="s">
        <v>2552</v>
      </c>
      <c r="L168" s="232">
        <v>700000</v>
      </c>
      <c r="M168" s="235">
        <v>400000</v>
      </c>
      <c r="N168" s="235">
        <v>800000</v>
      </c>
      <c r="O168" s="235">
        <v>800000</v>
      </c>
      <c r="P168" s="232" t="s">
        <v>2525</v>
      </c>
    </row>
    <row r="169" spans="1:16" s="232" customFormat="1" ht="14.4" customHeight="1" x14ac:dyDescent="0.3">
      <c r="A169" s="232" t="s">
        <v>2678</v>
      </c>
      <c r="B169" s="232" t="s">
        <v>2701</v>
      </c>
      <c r="C169" s="233">
        <v>104013</v>
      </c>
      <c r="D169" s="232" t="s">
        <v>2281</v>
      </c>
      <c r="E169" s="232" t="s">
        <v>2702</v>
      </c>
      <c r="F169" s="234" t="s">
        <v>2292</v>
      </c>
      <c r="G169" s="232" t="s">
        <v>2703</v>
      </c>
      <c r="H169" s="244" t="s">
        <v>2704</v>
      </c>
      <c r="I169" s="232" t="s">
        <v>2705</v>
      </c>
      <c r="J169" s="232">
        <v>1000</v>
      </c>
      <c r="K169" s="232" t="s">
        <v>2552</v>
      </c>
      <c r="L169" s="232">
        <v>1300000</v>
      </c>
      <c r="M169" s="235">
        <v>700000</v>
      </c>
      <c r="N169" s="235">
        <v>700000</v>
      </c>
      <c r="O169" s="235">
        <v>700000</v>
      </c>
      <c r="P169" s="232" t="s">
        <v>2525</v>
      </c>
    </row>
    <row r="170" spans="1:16" s="232" customFormat="1" ht="14.4" customHeight="1" x14ac:dyDescent="0.3">
      <c r="A170" s="232" t="s">
        <v>2678</v>
      </c>
      <c r="B170" s="232" t="s">
        <v>2701</v>
      </c>
      <c r="C170" s="233">
        <v>104018</v>
      </c>
      <c r="D170" s="232" t="s">
        <v>2281</v>
      </c>
      <c r="E170" s="232" t="s">
        <v>2706</v>
      </c>
      <c r="F170" s="234" t="s">
        <v>2391</v>
      </c>
      <c r="G170" s="232" t="s">
        <v>2707</v>
      </c>
      <c r="H170" s="244" t="s">
        <v>2708</v>
      </c>
      <c r="I170" s="232" t="s">
        <v>2691</v>
      </c>
      <c r="J170" s="232">
        <v>1000</v>
      </c>
      <c r="K170" s="232" t="s">
        <v>2552</v>
      </c>
      <c r="L170" s="232">
        <v>800000</v>
      </c>
      <c r="M170" s="235">
        <v>450000</v>
      </c>
      <c r="N170" s="235"/>
      <c r="O170" s="235"/>
      <c r="P170" s="232" t="s">
        <v>2525</v>
      </c>
    </row>
    <row r="171" spans="1:16" s="232" customFormat="1" ht="14.4" customHeight="1" x14ac:dyDescent="0.3">
      <c r="A171" s="232" t="s">
        <v>2678</v>
      </c>
      <c r="B171" s="232" t="s">
        <v>2709</v>
      </c>
      <c r="C171" s="233">
        <v>104016</v>
      </c>
      <c r="D171" s="232" t="s">
        <v>2281</v>
      </c>
      <c r="E171" s="232" t="s">
        <v>2710</v>
      </c>
      <c r="F171" s="234" t="s">
        <v>2174</v>
      </c>
      <c r="G171" s="232" t="s">
        <v>2711</v>
      </c>
      <c r="H171" s="244" t="s">
        <v>2712</v>
      </c>
      <c r="I171" s="232" t="s">
        <v>2177</v>
      </c>
      <c r="J171" s="232">
        <v>1000</v>
      </c>
      <c r="K171" s="232" t="s">
        <v>2552</v>
      </c>
      <c r="L171" s="232">
        <v>40000</v>
      </c>
      <c r="M171" s="235">
        <v>50000</v>
      </c>
      <c r="N171" s="235"/>
      <c r="O171" s="235"/>
      <c r="P171" s="232" t="s">
        <v>2525</v>
      </c>
    </row>
    <row r="172" spans="1:16" s="232" customFormat="1" ht="14.4" customHeight="1" x14ac:dyDescent="0.3">
      <c r="A172" s="232" t="s">
        <v>2678</v>
      </c>
      <c r="B172" s="232" t="s">
        <v>2709</v>
      </c>
      <c r="C172" s="233">
        <v>104016</v>
      </c>
      <c r="D172" s="232" t="s">
        <v>2281</v>
      </c>
      <c r="E172" s="232" t="s">
        <v>2713</v>
      </c>
      <c r="F172" s="234" t="s">
        <v>2292</v>
      </c>
      <c r="G172" s="232" t="s">
        <v>2714</v>
      </c>
      <c r="H172" s="244" t="s">
        <v>2715</v>
      </c>
      <c r="I172" s="232" t="s">
        <v>2691</v>
      </c>
      <c r="J172" s="232">
        <v>1000</v>
      </c>
      <c r="K172" s="232" t="s">
        <v>2552</v>
      </c>
      <c r="L172" s="232">
        <v>300000</v>
      </c>
      <c r="M172" s="235">
        <v>350000</v>
      </c>
      <c r="N172" s="235"/>
      <c r="O172" s="235"/>
      <c r="P172" s="232" t="s">
        <v>2525</v>
      </c>
    </row>
    <row r="173" spans="1:16" s="232" customFormat="1" ht="14.4" customHeight="1" x14ac:dyDescent="0.3">
      <c r="A173" s="232" t="s">
        <v>2678</v>
      </c>
      <c r="B173" s="232" t="s">
        <v>2709</v>
      </c>
      <c r="C173" s="233">
        <v>104018</v>
      </c>
      <c r="D173" s="232" t="s">
        <v>2281</v>
      </c>
      <c r="E173" s="232" t="s">
        <v>2706</v>
      </c>
      <c r="F173" s="234" t="s">
        <v>2391</v>
      </c>
      <c r="G173" s="232" t="s">
        <v>2716</v>
      </c>
      <c r="H173" s="244" t="s">
        <v>2708</v>
      </c>
      <c r="I173" s="232" t="s">
        <v>2691</v>
      </c>
      <c r="J173" s="232">
        <v>1000</v>
      </c>
      <c r="K173" s="232" t="s">
        <v>2552</v>
      </c>
      <c r="L173" s="232">
        <v>130000</v>
      </c>
      <c r="M173" s="235">
        <v>50000</v>
      </c>
      <c r="N173" s="235"/>
      <c r="O173" s="235"/>
      <c r="P173" s="232" t="s">
        <v>2525</v>
      </c>
    </row>
    <row r="174" spans="1:16" s="232" customFormat="1" ht="14.4" customHeight="1" x14ac:dyDescent="0.3">
      <c r="A174" s="232" t="s">
        <v>2678</v>
      </c>
      <c r="B174" s="232" t="s">
        <v>2717</v>
      </c>
      <c r="C174" s="233">
        <v>104018</v>
      </c>
      <c r="D174" s="232" t="s">
        <v>2281</v>
      </c>
      <c r="E174" s="232" t="s">
        <v>2718</v>
      </c>
      <c r="F174" s="234" t="s">
        <v>2292</v>
      </c>
      <c r="G174" s="232" t="s">
        <v>2719</v>
      </c>
      <c r="H174" s="244" t="s">
        <v>2720</v>
      </c>
      <c r="I174" s="232" t="s">
        <v>2691</v>
      </c>
      <c r="J174" s="232">
        <v>1000</v>
      </c>
      <c r="K174" s="232" t="s">
        <v>2552</v>
      </c>
      <c r="L174" s="232">
        <v>300000</v>
      </c>
      <c r="M174" s="235">
        <v>350000</v>
      </c>
      <c r="N174" s="235"/>
      <c r="O174" s="235"/>
      <c r="P174" s="232" t="s">
        <v>2525</v>
      </c>
    </row>
    <row r="175" spans="1:16" s="232" customFormat="1" ht="14.4" customHeight="1" x14ac:dyDescent="0.3">
      <c r="A175" s="232" t="s">
        <v>2678</v>
      </c>
      <c r="B175" s="232" t="s">
        <v>2717</v>
      </c>
      <c r="C175" s="233">
        <v>104018</v>
      </c>
      <c r="D175" s="232" t="s">
        <v>2281</v>
      </c>
      <c r="E175" s="232" t="s">
        <v>2706</v>
      </c>
      <c r="F175" s="234" t="s">
        <v>2391</v>
      </c>
      <c r="G175" s="232" t="s">
        <v>2721</v>
      </c>
      <c r="H175" s="244" t="s">
        <v>2708</v>
      </c>
      <c r="I175" s="232" t="s">
        <v>2691</v>
      </c>
      <c r="J175" s="232">
        <v>1000</v>
      </c>
      <c r="K175" s="232" t="s">
        <v>2552</v>
      </c>
      <c r="L175" s="232">
        <v>80000</v>
      </c>
      <c r="M175" s="235">
        <v>0</v>
      </c>
      <c r="N175" s="235"/>
      <c r="O175" s="235"/>
      <c r="P175" s="232" t="s">
        <v>2525</v>
      </c>
    </row>
    <row r="176" spans="1:16" s="232" customFormat="1" ht="14.4" customHeight="1" x14ac:dyDescent="0.3">
      <c r="A176" s="232" t="s">
        <v>2678</v>
      </c>
      <c r="B176" s="232" t="s">
        <v>2722</v>
      </c>
      <c r="C176" s="233">
        <v>104052</v>
      </c>
      <c r="D176" s="232" t="s">
        <v>2281</v>
      </c>
      <c r="E176" s="232" t="s">
        <v>2723</v>
      </c>
      <c r="F176" s="234" t="s">
        <v>2391</v>
      </c>
      <c r="G176" s="232" t="s">
        <v>2724</v>
      </c>
      <c r="H176" s="244" t="s">
        <v>2708</v>
      </c>
      <c r="I176" s="232" t="s">
        <v>2691</v>
      </c>
      <c r="J176" s="232">
        <v>1000</v>
      </c>
      <c r="K176" s="232" t="s">
        <v>2552</v>
      </c>
      <c r="L176" s="232">
        <v>90000</v>
      </c>
      <c r="M176" s="235">
        <v>0</v>
      </c>
      <c r="N176" s="235"/>
      <c r="O176" s="235"/>
      <c r="P176" s="232" t="s">
        <v>2525</v>
      </c>
    </row>
    <row r="177" spans="1:16" s="232" customFormat="1" ht="14.4" customHeight="1" x14ac:dyDescent="0.3">
      <c r="A177" s="232" t="s">
        <v>2678</v>
      </c>
      <c r="B177" s="232" t="s">
        <v>2725</v>
      </c>
      <c r="C177" s="233">
        <v>104053</v>
      </c>
      <c r="D177" s="232" t="s">
        <v>2281</v>
      </c>
      <c r="E177" s="232" t="s">
        <v>2726</v>
      </c>
      <c r="F177" s="234" t="s">
        <v>2391</v>
      </c>
      <c r="G177" s="232" t="s">
        <v>2727</v>
      </c>
      <c r="H177" s="244" t="s">
        <v>2708</v>
      </c>
      <c r="I177" s="232" t="s">
        <v>2691</v>
      </c>
      <c r="J177" s="232">
        <v>1000</v>
      </c>
      <c r="K177" s="232" t="s">
        <v>2552</v>
      </c>
      <c r="L177" s="232">
        <v>20000</v>
      </c>
      <c r="M177" s="235">
        <v>0</v>
      </c>
      <c r="N177" s="235"/>
      <c r="O177" s="235"/>
      <c r="P177" s="232" t="s">
        <v>2525</v>
      </c>
    </row>
    <row r="178" spans="1:16" s="232" customFormat="1" ht="14.4" customHeight="1" x14ac:dyDescent="0.3">
      <c r="A178" s="232" t="s">
        <v>2678</v>
      </c>
      <c r="B178" s="232" t="s">
        <v>2728</v>
      </c>
      <c r="C178" s="233">
        <v>104019</v>
      </c>
      <c r="D178" s="232" t="s">
        <v>2281</v>
      </c>
      <c r="E178" s="232" t="s">
        <v>2729</v>
      </c>
      <c r="F178" s="234" t="s">
        <v>2391</v>
      </c>
      <c r="G178" s="232" t="s">
        <v>2730</v>
      </c>
      <c r="H178" s="244" t="s">
        <v>2708</v>
      </c>
      <c r="I178" s="232" t="s">
        <v>2691</v>
      </c>
      <c r="J178" s="232">
        <v>1000</v>
      </c>
      <c r="K178" s="232" t="s">
        <v>2552</v>
      </c>
      <c r="L178" s="232">
        <v>80000</v>
      </c>
      <c r="M178" s="235">
        <v>0</v>
      </c>
      <c r="N178" s="235"/>
      <c r="O178" s="235"/>
      <c r="P178" s="232" t="s">
        <v>2525</v>
      </c>
    </row>
    <row r="179" spans="1:16" s="232" customFormat="1" ht="14.4" customHeight="1" x14ac:dyDescent="0.3">
      <c r="A179" s="232" t="s">
        <v>2678</v>
      </c>
      <c r="B179" s="232" t="s">
        <v>2728</v>
      </c>
      <c r="C179" s="233">
        <v>104019</v>
      </c>
      <c r="D179" s="232" t="s">
        <v>2281</v>
      </c>
      <c r="E179" s="232" t="s">
        <v>2731</v>
      </c>
      <c r="F179" s="234" t="s">
        <v>2298</v>
      </c>
      <c r="G179" s="232" t="s">
        <v>2732</v>
      </c>
      <c r="H179" s="244" t="s">
        <v>2687</v>
      </c>
      <c r="I179" s="232" t="s">
        <v>2688</v>
      </c>
      <c r="J179" s="232">
        <v>1000</v>
      </c>
      <c r="K179" s="232" t="s">
        <v>2552</v>
      </c>
      <c r="L179" s="232">
        <v>80000</v>
      </c>
      <c r="M179" s="235">
        <v>0</v>
      </c>
      <c r="N179" s="235"/>
      <c r="O179" s="235"/>
      <c r="P179" s="232" t="s">
        <v>2525</v>
      </c>
    </row>
    <row r="180" spans="1:16" s="232" customFormat="1" ht="14.4" customHeight="1" x14ac:dyDescent="0.3">
      <c r="A180" s="232" t="s">
        <v>2678</v>
      </c>
      <c r="B180" s="232" t="s">
        <v>2733</v>
      </c>
      <c r="C180" s="233">
        <v>104019</v>
      </c>
      <c r="D180" s="232" t="s">
        <v>2281</v>
      </c>
      <c r="E180" s="232" t="s">
        <v>2729</v>
      </c>
      <c r="F180" s="234" t="s">
        <v>2391</v>
      </c>
      <c r="G180" s="232" t="s">
        <v>2734</v>
      </c>
      <c r="H180" s="244" t="s">
        <v>2708</v>
      </c>
      <c r="I180" s="232" t="s">
        <v>2691</v>
      </c>
      <c r="J180" s="232">
        <v>1000</v>
      </c>
      <c r="K180" s="232" t="s">
        <v>2552</v>
      </c>
      <c r="L180" s="232">
        <v>70000</v>
      </c>
      <c r="M180" s="235">
        <v>0</v>
      </c>
      <c r="N180" s="235"/>
      <c r="O180" s="235"/>
      <c r="P180" s="232" t="s">
        <v>2525</v>
      </c>
    </row>
    <row r="181" spans="1:16" s="232" customFormat="1" ht="14.4" customHeight="1" x14ac:dyDescent="0.3">
      <c r="A181" s="232" t="s">
        <v>2678</v>
      </c>
      <c r="B181" s="232" t="s">
        <v>2728</v>
      </c>
      <c r="C181" s="233">
        <v>104019</v>
      </c>
      <c r="D181" s="232" t="s">
        <v>2281</v>
      </c>
      <c r="E181" s="232" t="s">
        <v>2735</v>
      </c>
      <c r="F181" s="234" t="s">
        <v>2292</v>
      </c>
      <c r="G181" s="232" t="s">
        <v>2736</v>
      </c>
      <c r="H181" s="244" t="s">
        <v>2720</v>
      </c>
      <c r="I181" s="232" t="s">
        <v>2705</v>
      </c>
      <c r="J181" s="232">
        <v>1000</v>
      </c>
      <c r="K181" s="232" t="s">
        <v>2552</v>
      </c>
      <c r="L181" s="232">
        <v>350000</v>
      </c>
      <c r="M181" s="235">
        <v>350000</v>
      </c>
      <c r="N181" s="235"/>
      <c r="O181" s="235"/>
      <c r="P181" s="232" t="s">
        <v>2525</v>
      </c>
    </row>
    <row r="182" spans="1:16" s="232" customFormat="1" ht="14.4" customHeight="1" x14ac:dyDescent="0.3">
      <c r="A182" s="232" t="s">
        <v>2678</v>
      </c>
      <c r="B182" s="232" t="s">
        <v>2737</v>
      </c>
      <c r="C182" s="233">
        <v>104528</v>
      </c>
      <c r="D182" s="232" t="s">
        <v>2281</v>
      </c>
      <c r="E182" s="232" t="s">
        <v>2738</v>
      </c>
      <c r="F182" s="234" t="s">
        <v>2298</v>
      </c>
      <c r="G182" s="232" t="s">
        <v>2739</v>
      </c>
      <c r="H182" s="243" t="s">
        <v>2592</v>
      </c>
      <c r="I182" s="232" t="s">
        <v>2688</v>
      </c>
      <c r="J182" s="232">
        <v>1000</v>
      </c>
      <c r="K182" s="232" t="s">
        <v>2552</v>
      </c>
      <c r="L182" s="232">
        <v>700000</v>
      </c>
      <c r="M182" s="235">
        <v>500000</v>
      </c>
      <c r="N182" s="235">
        <v>1000000</v>
      </c>
      <c r="O182" s="235">
        <v>1000000</v>
      </c>
      <c r="P182" s="232" t="s">
        <v>2525</v>
      </c>
    </row>
    <row r="183" spans="1:16" s="232" customFormat="1" ht="14.4" customHeight="1" x14ac:dyDescent="0.3">
      <c r="A183" s="232" t="s">
        <v>2678</v>
      </c>
      <c r="B183" s="232" t="s">
        <v>2737</v>
      </c>
      <c r="C183" s="233">
        <v>104528</v>
      </c>
      <c r="D183" s="232" t="s">
        <v>2281</v>
      </c>
      <c r="E183" s="232" t="s">
        <v>2740</v>
      </c>
      <c r="F183" s="234" t="s">
        <v>2391</v>
      </c>
      <c r="G183" s="232" t="s">
        <v>2741</v>
      </c>
      <c r="H183" s="244" t="s">
        <v>2575</v>
      </c>
      <c r="I183" s="232" t="s">
        <v>2691</v>
      </c>
      <c r="J183" s="232">
        <v>1000</v>
      </c>
      <c r="K183" s="232" t="s">
        <v>2552</v>
      </c>
      <c r="L183" s="232">
        <v>100000</v>
      </c>
      <c r="M183" s="235">
        <v>200000</v>
      </c>
      <c r="N183" s="235"/>
      <c r="O183" s="235"/>
      <c r="P183" s="232" t="s">
        <v>2525</v>
      </c>
    </row>
    <row r="184" spans="1:16" s="232" customFormat="1" ht="14.4" customHeight="1" x14ac:dyDescent="0.3">
      <c r="A184" s="232" t="s">
        <v>2742</v>
      </c>
      <c r="B184" s="232" t="s">
        <v>2743</v>
      </c>
      <c r="C184" s="233">
        <v>404185</v>
      </c>
      <c r="D184" s="232" t="s">
        <v>2281</v>
      </c>
      <c r="E184" s="232" t="s">
        <v>2744</v>
      </c>
      <c r="F184" s="233">
        <v>4600000000</v>
      </c>
      <c r="G184" s="232" t="s">
        <v>2745</v>
      </c>
      <c r="H184" s="232" t="s">
        <v>2746</v>
      </c>
      <c r="I184" s="232" t="s">
        <v>2415</v>
      </c>
      <c r="J184" s="232">
        <v>1000</v>
      </c>
      <c r="K184" s="232" t="s">
        <v>2552</v>
      </c>
      <c r="L184" s="232">
        <v>10000</v>
      </c>
      <c r="M184" s="235">
        <v>10150000</v>
      </c>
      <c r="N184" s="235"/>
      <c r="O184" s="235"/>
      <c r="P184" s="232" t="s">
        <v>2525</v>
      </c>
    </row>
    <row r="185" spans="1:16" s="232" customFormat="1" ht="14.4" customHeight="1" x14ac:dyDescent="0.3">
      <c r="A185" s="232" t="s">
        <v>2742</v>
      </c>
      <c r="B185" s="232" t="s">
        <v>2747</v>
      </c>
      <c r="C185" s="233">
        <v>404327</v>
      </c>
      <c r="D185" s="232" t="s">
        <v>2281</v>
      </c>
      <c r="E185" s="232" t="s">
        <v>2748</v>
      </c>
      <c r="F185" s="233">
        <v>4600000000</v>
      </c>
      <c r="G185" s="232" t="s">
        <v>2749</v>
      </c>
      <c r="H185" s="232" t="s">
        <v>2750</v>
      </c>
      <c r="I185" s="232" t="s">
        <v>2415</v>
      </c>
      <c r="J185" s="232">
        <v>1000</v>
      </c>
      <c r="K185" s="232" t="s">
        <v>2552</v>
      </c>
      <c r="L185" s="232">
        <v>1389000</v>
      </c>
      <c r="M185" s="235">
        <v>500000</v>
      </c>
      <c r="N185" s="235">
        <v>1500000</v>
      </c>
      <c r="O185" s="235">
        <v>2000000</v>
      </c>
      <c r="P185" s="232" t="s">
        <v>2525</v>
      </c>
    </row>
    <row r="186" spans="1:16" s="232" customFormat="1" ht="14.4" customHeight="1" x14ac:dyDescent="0.3">
      <c r="A186" s="232" t="s">
        <v>2742</v>
      </c>
      <c r="B186" s="232" t="s">
        <v>2751</v>
      </c>
      <c r="C186" s="233">
        <v>404402</v>
      </c>
      <c r="D186" s="232" t="s">
        <v>2281</v>
      </c>
      <c r="E186" s="232" t="s">
        <v>2752</v>
      </c>
      <c r="F186" s="234" t="s">
        <v>2298</v>
      </c>
      <c r="G186" s="232" t="s">
        <v>2753</v>
      </c>
      <c r="H186" s="232" t="s">
        <v>2754</v>
      </c>
      <c r="I186" s="232" t="s">
        <v>2301</v>
      </c>
      <c r="J186" s="232">
        <v>1000</v>
      </c>
      <c r="K186" s="232" t="s">
        <v>2552</v>
      </c>
      <c r="M186" s="235">
        <v>500000</v>
      </c>
      <c r="N186" s="235"/>
      <c r="O186" s="235"/>
      <c r="P186" s="232" t="s">
        <v>2525</v>
      </c>
    </row>
    <row r="187" spans="1:16" s="232" customFormat="1" ht="14.4" customHeight="1" x14ac:dyDescent="0.3">
      <c r="A187" s="232" t="s">
        <v>2742</v>
      </c>
      <c r="B187" s="232" t="s">
        <v>2751</v>
      </c>
      <c r="C187" s="233">
        <v>404390</v>
      </c>
      <c r="D187" s="232" t="s">
        <v>2281</v>
      </c>
      <c r="E187" s="232" t="s">
        <v>2755</v>
      </c>
      <c r="F187" s="234" t="s">
        <v>2298</v>
      </c>
      <c r="G187" s="232" t="s">
        <v>2756</v>
      </c>
      <c r="H187" s="232" t="s">
        <v>2757</v>
      </c>
      <c r="I187" s="232" t="s">
        <v>2301</v>
      </c>
      <c r="J187" s="232">
        <v>1000</v>
      </c>
      <c r="K187" s="232" t="s">
        <v>2552</v>
      </c>
      <c r="M187" s="235">
        <v>500000</v>
      </c>
      <c r="N187" s="235"/>
      <c r="O187" s="235"/>
      <c r="P187" s="232" t="s">
        <v>2525</v>
      </c>
    </row>
    <row r="188" spans="1:16" s="232" customFormat="1" ht="14.4" customHeight="1" x14ac:dyDescent="0.3">
      <c r="A188" s="232" t="s">
        <v>2742</v>
      </c>
      <c r="B188" s="232" t="s">
        <v>2758</v>
      </c>
      <c r="C188" s="233">
        <v>404296</v>
      </c>
      <c r="D188" s="232" t="s">
        <v>2281</v>
      </c>
      <c r="E188" s="232" t="s">
        <v>2759</v>
      </c>
      <c r="F188" s="234" t="s">
        <v>2174</v>
      </c>
      <c r="G188" s="232" t="s">
        <v>2760</v>
      </c>
      <c r="H188" s="232" t="s">
        <v>2761</v>
      </c>
      <c r="I188" s="232" t="s">
        <v>2177</v>
      </c>
      <c r="J188" s="232">
        <v>1000</v>
      </c>
      <c r="K188" s="232" t="s">
        <v>2552</v>
      </c>
      <c r="L188" s="232">
        <v>100000</v>
      </c>
      <c r="M188" s="235">
        <v>0</v>
      </c>
      <c r="N188" s="235">
        <v>150000</v>
      </c>
      <c r="O188" s="235">
        <v>175000</v>
      </c>
      <c r="P188" s="232" t="s">
        <v>2525</v>
      </c>
    </row>
    <row r="189" spans="1:16" s="232" customFormat="1" ht="14.4" customHeight="1" x14ac:dyDescent="0.3">
      <c r="A189" s="232" t="s">
        <v>2742</v>
      </c>
      <c r="B189" s="232" t="s">
        <v>2758</v>
      </c>
      <c r="C189" s="233">
        <v>404296</v>
      </c>
      <c r="D189" s="232" t="s">
        <v>2281</v>
      </c>
      <c r="E189" s="232" t="s">
        <v>2762</v>
      </c>
      <c r="F189" s="234" t="s">
        <v>2298</v>
      </c>
      <c r="G189" s="232" t="s">
        <v>2763</v>
      </c>
      <c r="H189" s="232" t="s">
        <v>2592</v>
      </c>
      <c r="I189" s="232" t="s">
        <v>2301</v>
      </c>
      <c r="J189" s="232">
        <v>1000</v>
      </c>
      <c r="K189" s="232" t="s">
        <v>2552</v>
      </c>
      <c r="L189" s="232">
        <v>150000</v>
      </c>
      <c r="M189" s="235">
        <v>500000</v>
      </c>
      <c r="N189" s="235"/>
      <c r="O189" s="235"/>
      <c r="P189" s="232" t="s">
        <v>2525</v>
      </c>
    </row>
    <row r="190" spans="1:16" s="232" customFormat="1" ht="14.4" customHeight="1" x14ac:dyDescent="0.3">
      <c r="A190" s="232" t="s">
        <v>2742</v>
      </c>
      <c r="B190" s="232" t="s">
        <v>2758</v>
      </c>
      <c r="C190" s="233">
        <v>404296</v>
      </c>
      <c r="D190" s="232" t="s">
        <v>2281</v>
      </c>
      <c r="E190" s="232" t="s">
        <v>2764</v>
      </c>
      <c r="F190" s="234" t="s">
        <v>2298</v>
      </c>
      <c r="G190" s="232" t="s">
        <v>2765</v>
      </c>
      <c r="H190" s="232" t="s">
        <v>2766</v>
      </c>
      <c r="I190" s="232" t="s">
        <v>2301</v>
      </c>
      <c r="J190" s="232">
        <v>1000</v>
      </c>
      <c r="K190" s="232" t="s">
        <v>2552</v>
      </c>
      <c r="L190" s="232">
        <v>750000</v>
      </c>
      <c r="M190" s="235">
        <v>150000</v>
      </c>
      <c r="N190" s="235"/>
      <c r="O190" s="235"/>
      <c r="P190" s="232" t="s">
        <v>2525</v>
      </c>
    </row>
    <row r="191" spans="1:16" s="232" customFormat="1" ht="14.4" customHeight="1" x14ac:dyDescent="0.3">
      <c r="A191" s="232" t="s">
        <v>2742</v>
      </c>
      <c r="B191" s="232" t="s">
        <v>2747</v>
      </c>
      <c r="C191" s="233">
        <v>404327</v>
      </c>
      <c r="D191" s="232" t="s">
        <v>2281</v>
      </c>
      <c r="E191" s="232" t="s">
        <v>2767</v>
      </c>
      <c r="F191" s="234" t="s">
        <v>2292</v>
      </c>
      <c r="G191" s="232" t="s">
        <v>2768</v>
      </c>
      <c r="H191" s="232" t="s">
        <v>2769</v>
      </c>
      <c r="I191" s="232" t="s">
        <v>2295</v>
      </c>
      <c r="J191" s="232">
        <v>1000</v>
      </c>
      <c r="K191" s="232" t="s">
        <v>2552</v>
      </c>
      <c r="M191" s="235">
        <v>250000</v>
      </c>
      <c r="N191" s="235"/>
      <c r="O191" s="235"/>
      <c r="P191" s="232" t="s">
        <v>2525</v>
      </c>
    </row>
    <row r="192" spans="1:16" s="232" customFormat="1" ht="14.4" customHeight="1" x14ac:dyDescent="0.3">
      <c r="A192" s="232" t="s">
        <v>2742</v>
      </c>
      <c r="B192" s="232" t="s">
        <v>2770</v>
      </c>
      <c r="C192" s="233">
        <v>404302</v>
      </c>
      <c r="D192" s="232" t="s">
        <v>2281</v>
      </c>
      <c r="E192" s="232" t="s">
        <v>2771</v>
      </c>
      <c r="F192" s="234" t="s">
        <v>2298</v>
      </c>
      <c r="G192" s="232" t="s">
        <v>2772</v>
      </c>
      <c r="H192" s="232" t="s">
        <v>2773</v>
      </c>
      <c r="I192" s="232" t="s">
        <v>2301</v>
      </c>
      <c r="J192" s="232">
        <v>1000</v>
      </c>
      <c r="K192" s="232" t="s">
        <v>2552</v>
      </c>
      <c r="M192" s="235">
        <v>500000</v>
      </c>
      <c r="N192" s="235">
        <v>1000000</v>
      </c>
      <c r="O192" s="235">
        <v>1000000</v>
      </c>
      <c r="P192" s="232" t="s">
        <v>2525</v>
      </c>
    </row>
    <row r="193" spans="1:16" s="232" customFormat="1" ht="14.4" customHeight="1" x14ac:dyDescent="0.3">
      <c r="A193" s="232" t="s">
        <v>2742</v>
      </c>
      <c r="B193" s="232" t="s">
        <v>2774</v>
      </c>
      <c r="C193" s="233">
        <v>404292</v>
      </c>
      <c r="D193" s="232" t="s">
        <v>2281</v>
      </c>
      <c r="E193" s="232" t="s">
        <v>2775</v>
      </c>
      <c r="F193" s="234" t="s">
        <v>2292</v>
      </c>
      <c r="G193" s="232" t="s">
        <v>2776</v>
      </c>
      <c r="H193" s="232" t="s">
        <v>2777</v>
      </c>
      <c r="I193" s="232" t="s">
        <v>2295</v>
      </c>
      <c r="J193" s="232">
        <v>1000</v>
      </c>
      <c r="K193" s="232" t="s">
        <v>2552</v>
      </c>
      <c r="M193" s="235">
        <v>250000</v>
      </c>
      <c r="N193" s="235">
        <v>800000</v>
      </c>
      <c r="O193" s="235">
        <v>750000</v>
      </c>
      <c r="P193" s="232" t="s">
        <v>2525</v>
      </c>
    </row>
    <row r="194" spans="1:16" s="232" customFormat="1" ht="14.4" customHeight="1" x14ac:dyDescent="0.3">
      <c r="A194" s="232" t="s">
        <v>2742</v>
      </c>
      <c r="B194" s="232" t="s">
        <v>2778</v>
      </c>
      <c r="C194" s="233">
        <v>404294</v>
      </c>
      <c r="D194" s="232" t="s">
        <v>2281</v>
      </c>
      <c r="E194" s="232" t="s">
        <v>2779</v>
      </c>
      <c r="F194" s="234" t="s">
        <v>2298</v>
      </c>
      <c r="G194" s="232" t="s">
        <v>2780</v>
      </c>
      <c r="H194" s="232" t="s">
        <v>2781</v>
      </c>
      <c r="I194" s="232" t="s">
        <v>2301</v>
      </c>
      <c r="J194" s="232">
        <v>1000</v>
      </c>
      <c r="K194" s="232" t="s">
        <v>2552</v>
      </c>
      <c r="M194" s="235">
        <v>100000</v>
      </c>
      <c r="N194" s="235">
        <v>100000</v>
      </c>
      <c r="O194" s="235">
        <v>100000</v>
      </c>
      <c r="P194" s="232" t="s">
        <v>2525</v>
      </c>
    </row>
    <row r="195" spans="1:16" s="232" customFormat="1" ht="14.4" customHeight="1" x14ac:dyDescent="0.3">
      <c r="A195" s="232" t="s">
        <v>2742</v>
      </c>
      <c r="B195" s="232" t="s">
        <v>2758</v>
      </c>
      <c r="C195" s="233">
        <v>404296</v>
      </c>
      <c r="D195" s="232" t="s">
        <v>2281</v>
      </c>
      <c r="E195" s="232" t="s">
        <v>2782</v>
      </c>
      <c r="F195" s="234" t="s">
        <v>2298</v>
      </c>
      <c r="G195" s="232" t="s">
        <v>2783</v>
      </c>
      <c r="H195" s="232" t="s">
        <v>2784</v>
      </c>
      <c r="I195" s="232" t="s">
        <v>2301</v>
      </c>
      <c r="J195" s="232">
        <v>1000</v>
      </c>
      <c r="K195" s="232" t="s">
        <v>2552</v>
      </c>
      <c r="M195" s="235">
        <v>150000</v>
      </c>
      <c r="N195" s="235">
        <v>300000</v>
      </c>
      <c r="O195" s="235">
        <v>300000</v>
      </c>
      <c r="P195" s="232" t="s">
        <v>2525</v>
      </c>
    </row>
    <row r="196" spans="1:16" s="232" customFormat="1" ht="14.4" customHeight="1" x14ac:dyDescent="0.3">
      <c r="A196" s="232" t="s">
        <v>2742</v>
      </c>
      <c r="B196" s="232" t="s">
        <v>2758</v>
      </c>
      <c r="C196" s="233">
        <v>404296</v>
      </c>
      <c r="D196" s="232" t="s">
        <v>2281</v>
      </c>
      <c r="E196" s="232" t="s">
        <v>2785</v>
      </c>
      <c r="F196" s="234" t="s">
        <v>2298</v>
      </c>
      <c r="G196" s="232" t="s">
        <v>2786</v>
      </c>
      <c r="H196" s="232" t="s">
        <v>2787</v>
      </c>
      <c r="I196" s="232" t="s">
        <v>2301</v>
      </c>
      <c r="J196" s="232">
        <v>1000</v>
      </c>
      <c r="K196" s="232" t="s">
        <v>2552</v>
      </c>
      <c r="M196" s="235">
        <v>250000</v>
      </c>
      <c r="N196" s="235">
        <v>750000</v>
      </c>
      <c r="O196" s="235">
        <v>850000</v>
      </c>
      <c r="P196" s="232" t="s">
        <v>2525</v>
      </c>
    </row>
    <row r="197" spans="1:16" s="232" customFormat="1" ht="14.4" customHeight="1" x14ac:dyDescent="0.3">
      <c r="A197" s="232" t="s">
        <v>2742</v>
      </c>
      <c r="B197" s="232" t="s">
        <v>2788</v>
      </c>
      <c r="C197" s="233">
        <v>404293</v>
      </c>
      <c r="D197" s="232" t="s">
        <v>2281</v>
      </c>
      <c r="E197" s="232" t="s">
        <v>2789</v>
      </c>
      <c r="F197" s="234" t="s">
        <v>2292</v>
      </c>
      <c r="G197" s="232" t="s">
        <v>2790</v>
      </c>
      <c r="H197" s="232" t="s">
        <v>2791</v>
      </c>
      <c r="I197" s="232" t="s">
        <v>2295</v>
      </c>
      <c r="J197" s="232">
        <v>1000</v>
      </c>
      <c r="K197" s="232" t="s">
        <v>2552</v>
      </c>
      <c r="M197" s="235">
        <v>250000</v>
      </c>
      <c r="N197" s="235"/>
      <c r="O197" s="235"/>
      <c r="P197" s="232" t="s">
        <v>2525</v>
      </c>
    </row>
    <row r="198" spans="1:16" s="232" customFormat="1" ht="14.4" customHeight="1" x14ac:dyDescent="0.3">
      <c r="A198" s="232" t="s">
        <v>2742</v>
      </c>
      <c r="B198" s="232" t="s">
        <v>2788</v>
      </c>
      <c r="C198" s="233">
        <v>404293</v>
      </c>
      <c r="D198" s="232" t="s">
        <v>2281</v>
      </c>
      <c r="E198" s="232" t="s">
        <v>2792</v>
      </c>
      <c r="F198" s="233">
        <v>4600000000</v>
      </c>
      <c r="G198" s="232" t="s">
        <v>2793</v>
      </c>
      <c r="H198" s="232" t="s">
        <v>2794</v>
      </c>
      <c r="I198" s="232" t="s">
        <v>2415</v>
      </c>
      <c r="J198" s="232">
        <v>1000</v>
      </c>
      <c r="K198" s="232" t="s">
        <v>2552</v>
      </c>
      <c r="M198" s="235">
        <v>75000</v>
      </c>
      <c r="N198" s="235"/>
      <c r="O198" s="235"/>
      <c r="P198" s="232" t="s">
        <v>2525</v>
      </c>
    </row>
    <row r="199" spans="1:16" s="232" customFormat="1" ht="14.4" customHeight="1" x14ac:dyDescent="0.3">
      <c r="A199" s="232" t="s">
        <v>2742</v>
      </c>
      <c r="B199" s="232" t="s">
        <v>2795</v>
      </c>
      <c r="C199" s="233">
        <v>404328</v>
      </c>
      <c r="D199" s="232" t="s">
        <v>2281</v>
      </c>
      <c r="E199" s="232" t="s">
        <v>2796</v>
      </c>
      <c r="F199" s="234" t="s">
        <v>2292</v>
      </c>
      <c r="G199" s="232" t="s">
        <v>2797</v>
      </c>
      <c r="H199" s="232" t="s">
        <v>2798</v>
      </c>
      <c r="I199" s="232" t="s">
        <v>2295</v>
      </c>
      <c r="J199" s="232">
        <v>1000</v>
      </c>
      <c r="K199" s="232" t="s">
        <v>2552</v>
      </c>
      <c r="M199" s="235">
        <v>1000000</v>
      </c>
      <c r="N199" s="235"/>
      <c r="O199" s="235"/>
      <c r="P199" s="232" t="s">
        <v>2525</v>
      </c>
    </row>
    <row r="200" spans="1:16" s="232" customFormat="1" ht="14.4" customHeight="1" x14ac:dyDescent="0.3">
      <c r="A200" s="232" t="s">
        <v>2742</v>
      </c>
      <c r="B200" s="232" t="s">
        <v>2799</v>
      </c>
      <c r="C200" s="233">
        <v>404328</v>
      </c>
      <c r="D200" s="232" t="s">
        <v>2281</v>
      </c>
      <c r="E200" s="232" t="s">
        <v>2800</v>
      </c>
      <c r="F200" s="234" t="s">
        <v>2298</v>
      </c>
      <c r="G200" s="232" t="s">
        <v>2801</v>
      </c>
      <c r="H200" s="232" t="s">
        <v>2802</v>
      </c>
      <c r="I200" s="232" t="s">
        <v>2301</v>
      </c>
      <c r="J200" s="232">
        <v>1000</v>
      </c>
      <c r="K200" s="232" t="s">
        <v>2552</v>
      </c>
      <c r="M200" s="235">
        <v>300000</v>
      </c>
      <c r="N200" s="235">
        <v>750000</v>
      </c>
      <c r="O200" s="235">
        <v>850000</v>
      </c>
      <c r="P200" s="232" t="s">
        <v>2525</v>
      </c>
    </row>
    <row r="201" spans="1:16" s="232" customFormat="1" ht="14.4" customHeight="1" x14ac:dyDescent="0.3">
      <c r="A201" s="232" t="s">
        <v>2742</v>
      </c>
      <c r="B201" s="232" t="s">
        <v>2799</v>
      </c>
      <c r="C201" s="233">
        <v>404328</v>
      </c>
      <c r="D201" s="232" t="s">
        <v>2281</v>
      </c>
      <c r="E201" s="232" t="s">
        <v>2800</v>
      </c>
      <c r="F201" s="234" t="s">
        <v>2298</v>
      </c>
      <c r="G201" s="232" t="s">
        <v>2801</v>
      </c>
      <c r="H201" s="232" t="s">
        <v>2803</v>
      </c>
      <c r="I201" s="232" t="s">
        <v>2301</v>
      </c>
      <c r="J201" s="232">
        <v>1000</v>
      </c>
      <c r="K201" s="232" t="s">
        <v>2552</v>
      </c>
      <c r="M201" s="235">
        <v>250000</v>
      </c>
      <c r="N201" s="235">
        <v>550000</v>
      </c>
      <c r="O201" s="235">
        <v>450000</v>
      </c>
      <c r="P201" s="232" t="s">
        <v>2525</v>
      </c>
    </row>
    <row r="202" spans="1:16" s="232" customFormat="1" ht="14.4" customHeight="1" x14ac:dyDescent="0.3">
      <c r="A202" s="232" t="s">
        <v>2742</v>
      </c>
      <c r="B202" s="232" t="s">
        <v>2804</v>
      </c>
      <c r="C202" s="233">
        <v>404327</v>
      </c>
      <c r="D202" s="232" t="s">
        <v>2281</v>
      </c>
      <c r="E202" s="232" t="s">
        <v>2805</v>
      </c>
      <c r="F202" s="234" t="s">
        <v>2298</v>
      </c>
      <c r="G202" s="232" t="s">
        <v>2806</v>
      </c>
      <c r="H202" s="232" t="s">
        <v>2807</v>
      </c>
      <c r="I202" s="232" t="s">
        <v>2301</v>
      </c>
      <c r="J202" s="232">
        <v>1000</v>
      </c>
      <c r="K202" s="232" t="s">
        <v>2552</v>
      </c>
      <c r="M202" s="235">
        <v>500000</v>
      </c>
      <c r="N202" s="235">
        <v>1000000</v>
      </c>
      <c r="O202" s="235">
        <v>500000</v>
      </c>
      <c r="P202" s="232" t="s">
        <v>2525</v>
      </c>
    </row>
    <row r="203" spans="1:16" s="232" customFormat="1" ht="14.4" customHeight="1" x14ac:dyDescent="0.3">
      <c r="A203" s="232" t="s">
        <v>2742</v>
      </c>
      <c r="B203" s="232" t="s">
        <v>2804</v>
      </c>
      <c r="C203" s="233">
        <v>404327</v>
      </c>
      <c r="D203" s="232" t="s">
        <v>2281</v>
      </c>
      <c r="E203" s="232" t="s">
        <v>2808</v>
      </c>
      <c r="F203" s="234" t="s">
        <v>2391</v>
      </c>
      <c r="G203" s="232" t="s">
        <v>2809</v>
      </c>
      <c r="H203" s="232" t="s">
        <v>2810</v>
      </c>
      <c r="I203" s="232" t="s">
        <v>2811</v>
      </c>
      <c r="J203" s="232">
        <v>1000</v>
      </c>
      <c r="K203" s="232" t="s">
        <v>2552</v>
      </c>
      <c r="M203" s="235">
        <v>300000</v>
      </c>
      <c r="N203" s="235">
        <v>1000000</v>
      </c>
      <c r="O203" s="235">
        <v>500000</v>
      </c>
      <c r="P203" s="232" t="s">
        <v>2525</v>
      </c>
    </row>
    <row r="204" spans="1:16" s="232" customFormat="1" ht="14.4" customHeight="1" x14ac:dyDescent="0.3">
      <c r="A204" s="232" t="s">
        <v>2742</v>
      </c>
      <c r="B204" s="232" t="s">
        <v>2804</v>
      </c>
      <c r="C204" s="233">
        <v>404327</v>
      </c>
      <c r="D204" s="232" t="s">
        <v>2281</v>
      </c>
      <c r="E204" s="232" t="s">
        <v>2812</v>
      </c>
      <c r="F204" s="234" t="s">
        <v>2298</v>
      </c>
      <c r="G204" s="232" t="s">
        <v>2813</v>
      </c>
      <c r="H204" s="232" t="s">
        <v>2551</v>
      </c>
      <c r="I204" s="232" t="s">
        <v>2301</v>
      </c>
      <c r="J204" s="232">
        <v>1000</v>
      </c>
      <c r="K204" s="232" t="s">
        <v>2552</v>
      </c>
      <c r="M204" s="235">
        <v>750000</v>
      </c>
      <c r="N204" s="235">
        <v>1000000</v>
      </c>
      <c r="O204" s="235">
        <v>500000</v>
      </c>
      <c r="P204" s="232" t="s">
        <v>2525</v>
      </c>
    </row>
    <row r="205" spans="1:16" s="232" customFormat="1" ht="14.4" customHeight="1" x14ac:dyDescent="0.3">
      <c r="A205" s="232" t="s">
        <v>2742</v>
      </c>
      <c r="B205" s="232" t="s">
        <v>2814</v>
      </c>
      <c r="C205" s="233">
        <v>403553</v>
      </c>
      <c r="D205" s="232" t="s">
        <v>2281</v>
      </c>
      <c r="E205" s="232" t="s">
        <v>2815</v>
      </c>
      <c r="F205" s="234" t="s">
        <v>2391</v>
      </c>
      <c r="G205" s="232" t="s">
        <v>2816</v>
      </c>
      <c r="H205" s="232" t="s">
        <v>2810</v>
      </c>
      <c r="I205" s="232" t="s">
        <v>2811</v>
      </c>
      <c r="J205" s="232">
        <v>1000</v>
      </c>
      <c r="K205" s="232" t="s">
        <v>2552</v>
      </c>
      <c r="M205" s="235">
        <v>0</v>
      </c>
      <c r="N205" s="235"/>
      <c r="O205" s="235"/>
      <c r="P205" s="232" t="s">
        <v>2525</v>
      </c>
    </row>
    <row r="206" spans="1:16" s="232" customFormat="1" ht="14.4" customHeight="1" x14ac:dyDescent="0.3">
      <c r="A206" s="232" t="s">
        <v>2742</v>
      </c>
      <c r="B206" s="232" t="s">
        <v>2814</v>
      </c>
      <c r="C206" s="233">
        <v>403553</v>
      </c>
      <c r="D206" s="232" t="s">
        <v>2281</v>
      </c>
      <c r="E206" s="232" t="s">
        <v>2817</v>
      </c>
      <c r="F206" s="234" t="s">
        <v>2174</v>
      </c>
      <c r="G206" s="232" t="s">
        <v>2818</v>
      </c>
      <c r="H206" s="232" t="s">
        <v>2819</v>
      </c>
      <c r="I206" s="232" t="s">
        <v>2177</v>
      </c>
      <c r="J206" s="232">
        <v>1000</v>
      </c>
      <c r="K206" s="232" t="s">
        <v>2552</v>
      </c>
      <c r="M206" s="235">
        <v>276000</v>
      </c>
      <c r="N206" s="235"/>
      <c r="O206" s="235"/>
      <c r="P206" s="232" t="s">
        <v>2525</v>
      </c>
    </row>
    <row r="207" spans="1:16" s="232" customFormat="1" ht="14.4" customHeight="1" x14ac:dyDescent="0.3">
      <c r="A207" s="232" t="s">
        <v>2742</v>
      </c>
      <c r="B207" s="232" t="s">
        <v>2820</v>
      </c>
      <c r="C207" s="233">
        <v>403553</v>
      </c>
      <c r="D207" s="232" t="s">
        <v>2281</v>
      </c>
      <c r="E207" s="232" t="s">
        <v>2821</v>
      </c>
      <c r="F207" s="234" t="s">
        <v>2298</v>
      </c>
      <c r="G207" s="232" t="s">
        <v>2822</v>
      </c>
      <c r="H207" s="232" t="s">
        <v>2781</v>
      </c>
      <c r="I207" s="232" t="s">
        <v>2301</v>
      </c>
      <c r="J207" s="232">
        <v>1000</v>
      </c>
      <c r="K207" s="232" t="s">
        <v>2552</v>
      </c>
      <c r="M207" s="235">
        <v>400000</v>
      </c>
      <c r="N207" s="235"/>
      <c r="O207" s="235"/>
      <c r="P207" s="232" t="s">
        <v>2525</v>
      </c>
    </row>
    <row r="208" spans="1:16" s="232" customFormat="1" ht="14.4" customHeight="1" x14ac:dyDescent="0.3">
      <c r="A208" s="232" t="s">
        <v>2742</v>
      </c>
      <c r="B208" s="232" t="s">
        <v>2820</v>
      </c>
      <c r="C208" s="233">
        <v>403553</v>
      </c>
      <c r="D208" s="232" t="s">
        <v>2281</v>
      </c>
      <c r="E208" s="232" t="s">
        <v>2823</v>
      </c>
      <c r="F208" s="233">
        <v>4600000000</v>
      </c>
      <c r="G208" s="232" t="s">
        <v>2824</v>
      </c>
      <c r="H208" s="232" t="s">
        <v>2825</v>
      </c>
      <c r="I208" s="232" t="s">
        <v>2415</v>
      </c>
      <c r="J208" s="232">
        <v>1000</v>
      </c>
      <c r="K208" s="232" t="s">
        <v>2552</v>
      </c>
      <c r="M208" s="235">
        <v>1500000</v>
      </c>
      <c r="N208" s="235"/>
      <c r="O208" s="235"/>
      <c r="P208" s="232" t="s">
        <v>2525</v>
      </c>
    </row>
    <row r="209" spans="1:16" s="232" customFormat="1" ht="14.4" customHeight="1" x14ac:dyDescent="0.3">
      <c r="A209" s="232" t="s">
        <v>2742</v>
      </c>
      <c r="B209" s="232" t="s">
        <v>2820</v>
      </c>
      <c r="C209" s="233">
        <v>403243</v>
      </c>
      <c r="D209" s="232" t="s">
        <v>2281</v>
      </c>
      <c r="E209" s="232" t="s">
        <v>2826</v>
      </c>
      <c r="F209" s="233">
        <v>4600000000</v>
      </c>
      <c r="G209" s="232" t="s">
        <v>2827</v>
      </c>
      <c r="H209" s="232" t="s">
        <v>2828</v>
      </c>
      <c r="I209" s="232" t="s">
        <v>2415</v>
      </c>
      <c r="J209" s="232">
        <v>1000</v>
      </c>
      <c r="K209" s="232" t="s">
        <v>2552</v>
      </c>
      <c r="M209" s="235">
        <v>750000</v>
      </c>
      <c r="N209" s="235">
        <v>0</v>
      </c>
      <c r="O209" s="235">
        <v>0</v>
      </c>
      <c r="P209" s="232" t="s">
        <v>2525</v>
      </c>
    </row>
    <row r="210" spans="1:16" s="232" customFormat="1" ht="14.4" customHeight="1" x14ac:dyDescent="0.3">
      <c r="A210" s="232" t="s">
        <v>2742</v>
      </c>
      <c r="B210" s="232" t="s">
        <v>2743</v>
      </c>
      <c r="C210" s="233">
        <v>404183</v>
      </c>
      <c r="D210" s="232" t="s">
        <v>2281</v>
      </c>
      <c r="E210" s="232" t="s">
        <v>2829</v>
      </c>
      <c r="F210" s="234" t="s">
        <v>2298</v>
      </c>
      <c r="G210" s="232" t="s">
        <v>2830</v>
      </c>
      <c r="H210" s="232" t="s">
        <v>2831</v>
      </c>
      <c r="I210" s="232" t="s">
        <v>2415</v>
      </c>
      <c r="J210" s="232">
        <v>1000</v>
      </c>
      <c r="K210" s="232" t="s">
        <v>2552</v>
      </c>
      <c r="M210" s="235">
        <v>750000</v>
      </c>
      <c r="N210" s="235"/>
      <c r="O210" s="235"/>
      <c r="P210" s="232" t="s">
        <v>2525</v>
      </c>
    </row>
    <row r="211" spans="1:16" s="232" customFormat="1" ht="14.4" customHeight="1" x14ac:dyDescent="0.3">
      <c r="A211" s="232" t="s">
        <v>2742</v>
      </c>
      <c r="B211" s="232" t="s">
        <v>2751</v>
      </c>
      <c r="C211" s="233">
        <v>404492</v>
      </c>
      <c r="D211" s="232" t="s">
        <v>2180</v>
      </c>
      <c r="E211" s="232" t="s">
        <v>2832</v>
      </c>
      <c r="F211" s="233">
        <v>4600000000</v>
      </c>
      <c r="G211" s="232" t="s">
        <v>2833</v>
      </c>
      <c r="H211" s="232" t="s">
        <v>2834</v>
      </c>
      <c r="I211" s="232" t="s">
        <v>2415</v>
      </c>
      <c r="J211" s="232">
        <v>1000</v>
      </c>
      <c r="K211" s="232" t="s">
        <v>2835</v>
      </c>
      <c r="M211" s="235">
        <v>1000000</v>
      </c>
      <c r="N211" s="235"/>
      <c r="O211" s="235"/>
      <c r="P211" s="232" t="s">
        <v>2525</v>
      </c>
    </row>
    <row r="212" spans="1:16" s="232" customFormat="1" ht="14.4" customHeight="1" x14ac:dyDescent="0.3">
      <c r="A212" s="232" t="s">
        <v>2742</v>
      </c>
      <c r="B212" s="232" t="s">
        <v>2836</v>
      </c>
      <c r="C212" s="233">
        <v>404186</v>
      </c>
      <c r="D212" s="232" t="s">
        <v>2281</v>
      </c>
      <c r="E212" s="232" t="s">
        <v>2837</v>
      </c>
      <c r="F212" s="234" t="s">
        <v>2292</v>
      </c>
      <c r="G212" s="232" t="s">
        <v>2838</v>
      </c>
      <c r="H212" s="232" t="s">
        <v>2839</v>
      </c>
      <c r="I212" s="232" t="s">
        <v>2295</v>
      </c>
      <c r="J212" s="232">
        <v>1000</v>
      </c>
      <c r="K212" s="232" t="s">
        <v>2552</v>
      </c>
      <c r="M212" s="235">
        <v>2000000</v>
      </c>
      <c r="N212" s="235"/>
      <c r="O212" s="235"/>
      <c r="P212" s="232" t="s">
        <v>2525</v>
      </c>
    </row>
    <row r="213" spans="1:16" s="232" customFormat="1" ht="14.4" customHeight="1" x14ac:dyDescent="0.3">
      <c r="A213" s="232" t="s">
        <v>2742</v>
      </c>
      <c r="B213" s="232" t="s">
        <v>2836</v>
      </c>
      <c r="C213" s="233">
        <v>404186</v>
      </c>
      <c r="D213" s="232" t="s">
        <v>2281</v>
      </c>
      <c r="E213" s="232" t="s">
        <v>2840</v>
      </c>
      <c r="F213" s="234" t="s">
        <v>2298</v>
      </c>
      <c r="G213" s="232" t="s">
        <v>2841</v>
      </c>
      <c r="H213" s="232" t="s">
        <v>2842</v>
      </c>
      <c r="I213" s="232" t="s">
        <v>2301</v>
      </c>
      <c r="J213" s="232">
        <v>1000</v>
      </c>
      <c r="K213" s="232" t="s">
        <v>2552</v>
      </c>
      <c r="M213" s="235">
        <v>200000</v>
      </c>
      <c r="N213" s="235"/>
      <c r="O213" s="235"/>
      <c r="P213" s="232" t="s">
        <v>2525</v>
      </c>
    </row>
    <row r="214" spans="1:16" s="232" customFormat="1" ht="14.4" customHeight="1" x14ac:dyDescent="0.3">
      <c r="A214" s="232" t="s">
        <v>2742</v>
      </c>
      <c r="B214" s="232" t="s">
        <v>2843</v>
      </c>
      <c r="C214" s="233">
        <v>404187</v>
      </c>
      <c r="D214" s="232" t="s">
        <v>2281</v>
      </c>
      <c r="E214" s="232" t="s">
        <v>2844</v>
      </c>
      <c r="F214" s="234" t="s">
        <v>2292</v>
      </c>
      <c r="G214" s="232" t="s">
        <v>2845</v>
      </c>
      <c r="H214" s="232" t="s">
        <v>2846</v>
      </c>
      <c r="I214" s="232" t="s">
        <v>2295</v>
      </c>
      <c r="J214" s="232">
        <v>1000</v>
      </c>
      <c r="K214" s="232" t="s">
        <v>2552</v>
      </c>
      <c r="M214" s="235">
        <v>3000000</v>
      </c>
      <c r="N214" s="235"/>
      <c r="O214" s="235"/>
      <c r="P214" s="232" t="s">
        <v>2525</v>
      </c>
    </row>
    <row r="215" spans="1:16" s="232" customFormat="1" ht="14.4" customHeight="1" x14ac:dyDescent="0.3">
      <c r="A215" s="232" t="s">
        <v>2742</v>
      </c>
      <c r="B215" s="232" t="s">
        <v>2804</v>
      </c>
      <c r="C215" s="233">
        <v>404327</v>
      </c>
      <c r="D215" s="232" t="s">
        <v>2281</v>
      </c>
      <c r="E215" s="232" t="s">
        <v>2847</v>
      </c>
      <c r="F215" s="234" t="s">
        <v>2174</v>
      </c>
      <c r="G215" s="232" t="s">
        <v>2848</v>
      </c>
      <c r="H215" s="232" t="s">
        <v>2761</v>
      </c>
      <c r="I215" s="232" t="s">
        <v>2177</v>
      </c>
      <c r="J215" s="232">
        <v>1000</v>
      </c>
      <c r="K215" s="232" t="s">
        <v>2552</v>
      </c>
      <c r="M215" s="235">
        <v>500000</v>
      </c>
      <c r="N215" s="235">
        <v>0</v>
      </c>
      <c r="O215" s="235">
        <v>0</v>
      </c>
      <c r="P215" s="232" t="s">
        <v>2525</v>
      </c>
    </row>
    <row r="216" spans="1:16" s="232" customFormat="1" ht="14.4" customHeight="1" x14ac:dyDescent="0.3">
      <c r="A216" s="232" t="s">
        <v>2742</v>
      </c>
      <c r="B216" s="232" t="s">
        <v>2804</v>
      </c>
      <c r="C216" s="233">
        <v>404327</v>
      </c>
      <c r="D216" s="232" t="s">
        <v>2281</v>
      </c>
      <c r="E216" s="232" t="s">
        <v>2849</v>
      </c>
      <c r="F216" s="234" t="s">
        <v>2298</v>
      </c>
      <c r="G216" s="232" t="s">
        <v>2850</v>
      </c>
      <c r="H216" s="232" t="s">
        <v>2851</v>
      </c>
      <c r="I216" s="232" t="s">
        <v>2301</v>
      </c>
      <c r="J216" s="232">
        <v>1000</v>
      </c>
      <c r="K216" s="232" t="s">
        <v>2552</v>
      </c>
      <c r="M216" s="235">
        <v>500000</v>
      </c>
      <c r="N216" s="235">
        <v>2000000</v>
      </c>
      <c r="O216" s="235">
        <v>500000</v>
      </c>
      <c r="P216" s="232" t="s">
        <v>2525</v>
      </c>
    </row>
    <row r="217" spans="1:16" s="232" customFormat="1" ht="14.4" customHeight="1" x14ac:dyDescent="0.3">
      <c r="A217" s="232" t="s">
        <v>2742</v>
      </c>
      <c r="B217" s="232" t="s">
        <v>2804</v>
      </c>
      <c r="C217" s="233">
        <v>404327</v>
      </c>
      <c r="D217" s="232" t="s">
        <v>2281</v>
      </c>
      <c r="E217" s="232" t="s">
        <v>2852</v>
      </c>
      <c r="F217" s="234" t="s">
        <v>2292</v>
      </c>
      <c r="G217" s="232" t="s">
        <v>2768</v>
      </c>
      <c r="H217" s="232" t="s">
        <v>2839</v>
      </c>
      <c r="I217" s="232" t="s">
        <v>2295</v>
      </c>
      <c r="J217" s="232">
        <v>1000</v>
      </c>
      <c r="K217" s="232" t="s">
        <v>2552</v>
      </c>
      <c r="M217" s="235">
        <v>3500000</v>
      </c>
      <c r="N217" s="235">
        <v>0</v>
      </c>
      <c r="O217" s="235">
        <v>0</v>
      </c>
      <c r="P217" s="232" t="s">
        <v>2525</v>
      </c>
    </row>
    <row r="218" spans="1:16" s="232" customFormat="1" ht="14.4" customHeight="1" x14ac:dyDescent="0.3">
      <c r="A218" s="232" t="s">
        <v>2742</v>
      </c>
      <c r="B218" s="232" t="s">
        <v>2751</v>
      </c>
      <c r="C218" s="233">
        <v>404390</v>
      </c>
      <c r="D218" s="232" t="s">
        <v>2180</v>
      </c>
      <c r="E218" s="232" t="s">
        <v>2755</v>
      </c>
      <c r="F218" s="234" t="s">
        <v>2292</v>
      </c>
      <c r="G218" s="232" t="s">
        <v>2756</v>
      </c>
      <c r="H218" s="232" t="s">
        <v>2853</v>
      </c>
      <c r="I218" s="232" t="s">
        <v>2295</v>
      </c>
      <c r="J218" s="232">
        <v>1000</v>
      </c>
      <c r="K218" s="232" t="s">
        <v>2552</v>
      </c>
      <c r="M218" s="235">
        <v>1000000</v>
      </c>
      <c r="N218" s="235"/>
      <c r="O218" s="235"/>
      <c r="P218" s="232" t="s">
        <v>2525</v>
      </c>
    </row>
    <row r="219" spans="1:16" s="232" customFormat="1" ht="14.4" customHeight="1" x14ac:dyDescent="0.3">
      <c r="A219" s="232" t="s">
        <v>2742</v>
      </c>
      <c r="B219" s="232" t="s">
        <v>2751</v>
      </c>
      <c r="C219" s="233">
        <v>404390</v>
      </c>
      <c r="D219" s="232" t="s">
        <v>2281</v>
      </c>
      <c r="E219" s="232" t="s">
        <v>2755</v>
      </c>
      <c r="F219" s="234" t="s">
        <v>2298</v>
      </c>
      <c r="G219" s="232" t="s">
        <v>2756</v>
      </c>
      <c r="H219" s="232" t="s">
        <v>2854</v>
      </c>
      <c r="I219" s="232" t="s">
        <v>2301</v>
      </c>
      <c r="J219" s="232">
        <v>1000</v>
      </c>
      <c r="K219" s="232" t="s">
        <v>2552</v>
      </c>
      <c r="M219" s="235">
        <v>150000</v>
      </c>
      <c r="N219" s="235"/>
      <c r="O219" s="235"/>
      <c r="P219" s="232" t="s">
        <v>2525</v>
      </c>
    </row>
    <row r="220" spans="1:16" s="232" customFormat="1" ht="14.4" customHeight="1" x14ac:dyDescent="0.3">
      <c r="A220" s="232" t="s">
        <v>2742</v>
      </c>
      <c r="B220" s="232" t="s">
        <v>2751</v>
      </c>
      <c r="C220" s="233">
        <v>404402</v>
      </c>
      <c r="D220" s="232" t="s">
        <v>2281</v>
      </c>
      <c r="E220" s="232" t="s">
        <v>2855</v>
      </c>
      <c r="F220" s="233">
        <v>4600000000</v>
      </c>
      <c r="G220" s="232" t="s">
        <v>2856</v>
      </c>
      <c r="H220" s="232" t="s">
        <v>2857</v>
      </c>
      <c r="I220" s="232" t="s">
        <v>2415</v>
      </c>
      <c r="J220" s="232">
        <v>1000</v>
      </c>
      <c r="K220" s="232" t="s">
        <v>2552</v>
      </c>
      <c r="M220" s="235">
        <v>0</v>
      </c>
      <c r="N220" s="235"/>
      <c r="O220" s="235"/>
      <c r="P220" s="232" t="s">
        <v>2525</v>
      </c>
    </row>
    <row r="221" spans="1:16" s="232" customFormat="1" x14ac:dyDescent="0.3">
      <c r="A221" s="232" t="s">
        <v>2858</v>
      </c>
      <c r="B221" s="239" t="s">
        <v>2859</v>
      </c>
      <c r="C221" s="233">
        <v>304346</v>
      </c>
      <c r="D221" s="232" t="s">
        <v>2281</v>
      </c>
      <c r="E221" s="232" t="s">
        <v>2860</v>
      </c>
      <c r="F221" s="234" t="s">
        <v>2174</v>
      </c>
      <c r="G221" s="232" t="s">
        <v>2861</v>
      </c>
      <c r="H221" s="232" t="s">
        <v>2304</v>
      </c>
      <c r="I221" s="232" t="s">
        <v>2177</v>
      </c>
      <c r="J221" s="232">
        <v>1000</v>
      </c>
      <c r="K221" s="232" t="s">
        <v>2552</v>
      </c>
      <c r="M221" s="235">
        <v>0</v>
      </c>
      <c r="N221" s="235">
        <v>48000</v>
      </c>
      <c r="O221" s="235">
        <v>48000</v>
      </c>
      <c r="P221" s="232" t="s">
        <v>2525</v>
      </c>
    </row>
    <row r="222" spans="1:16" s="232" customFormat="1" x14ac:dyDescent="0.3">
      <c r="A222" s="232" t="s">
        <v>2858</v>
      </c>
      <c r="B222" s="239" t="s">
        <v>2859</v>
      </c>
      <c r="C222" s="233">
        <v>304346</v>
      </c>
      <c r="D222" s="232" t="s">
        <v>2281</v>
      </c>
      <c r="E222" s="232" t="s">
        <v>2862</v>
      </c>
      <c r="F222" s="234" t="s">
        <v>2391</v>
      </c>
      <c r="G222" s="232" t="s">
        <v>2863</v>
      </c>
      <c r="H222" s="232" t="s">
        <v>2575</v>
      </c>
      <c r="I222" s="232" t="s">
        <v>2864</v>
      </c>
      <c r="J222" s="232">
        <v>1000</v>
      </c>
      <c r="K222" s="232" t="s">
        <v>2552</v>
      </c>
      <c r="M222" s="235">
        <v>0</v>
      </c>
      <c r="N222" s="235">
        <v>80000</v>
      </c>
      <c r="O222" s="235">
        <v>30000</v>
      </c>
      <c r="P222" s="232" t="s">
        <v>2525</v>
      </c>
    </row>
    <row r="223" spans="1:16" s="232" customFormat="1" x14ac:dyDescent="0.3">
      <c r="A223" s="232" t="s">
        <v>2858</v>
      </c>
      <c r="B223" s="239" t="s">
        <v>2859</v>
      </c>
      <c r="C223" s="233">
        <v>304346</v>
      </c>
      <c r="D223" s="232" t="s">
        <v>2281</v>
      </c>
      <c r="E223" s="232" t="s">
        <v>2865</v>
      </c>
      <c r="F223" s="234" t="s">
        <v>2298</v>
      </c>
      <c r="G223" s="232" t="s">
        <v>2866</v>
      </c>
      <c r="H223" s="241" t="s">
        <v>2592</v>
      </c>
      <c r="I223" s="232" t="s">
        <v>2301</v>
      </c>
      <c r="J223" s="232">
        <v>1000</v>
      </c>
      <c r="K223" s="232" t="s">
        <v>2552</v>
      </c>
      <c r="M223" s="235">
        <v>80000</v>
      </c>
      <c r="N223" s="235"/>
      <c r="O223" s="235"/>
      <c r="P223" s="232" t="s">
        <v>2525</v>
      </c>
    </row>
    <row r="224" spans="1:16" s="232" customFormat="1" x14ac:dyDescent="0.3">
      <c r="A224" s="232" t="s">
        <v>2858</v>
      </c>
      <c r="B224" s="239" t="s">
        <v>2859</v>
      </c>
      <c r="C224" s="233">
        <v>304346</v>
      </c>
      <c r="D224" s="232" t="s">
        <v>2281</v>
      </c>
      <c r="E224" s="232" t="s">
        <v>2862</v>
      </c>
      <c r="F224" s="234" t="s">
        <v>2391</v>
      </c>
      <c r="G224" s="232" t="s">
        <v>2863</v>
      </c>
      <c r="H224" s="232" t="s">
        <v>2575</v>
      </c>
      <c r="I224" s="232" t="s">
        <v>2864</v>
      </c>
      <c r="J224" s="232">
        <v>1000</v>
      </c>
      <c r="K224" s="232" t="s">
        <v>2552</v>
      </c>
      <c r="M224" s="235">
        <v>0</v>
      </c>
      <c r="N224" s="235"/>
      <c r="O224" s="235"/>
      <c r="P224" s="232" t="s">
        <v>2525</v>
      </c>
    </row>
    <row r="225" spans="1:16" s="232" customFormat="1" x14ac:dyDescent="0.3">
      <c r="A225" s="232" t="s">
        <v>2858</v>
      </c>
      <c r="B225" s="239" t="s">
        <v>2859</v>
      </c>
      <c r="C225" s="233">
        <v>304346</v>
      </c>
      <c r="D225" s="232" t="s">
        <v>2281</v>
      </c>
      <c r="E225" s="232" t="s">
        <v>2865</v>
      </c>
      <c r="F225" s="234" t="s">
        <v>2298</v>
      </c>
      <c r="G225" s="232" t="s">
        <v>2866</v>
      </c>
      <c r="H225" s="241" t="s">
        <v>2592</v>
      </c>
      <c r="I225" s="232" t="s">
        <v>2301</v>
      </c>
      <c r="J225" s="232">
        <v>1000</v>
      </c>
      <c r="K225" s="232" t="s">
        <v>2552</v>
      </c>
      <c r="M225" s="235">
        <v>250000</v>
      </c>
      <c r="N225" s="235"/>
      <c r="O225" s="235"/>
      <c r="P225" s="232" t="s">
        <v>2525</v>
      </c>
    </row>
    <row r="226" spans="1:16" s="232" customFormat="1" x14ac:dyDescent="0.3">
      <c r="A226" s="232" t="s">
        <v>2858</v>
      </c>
      <c r="B226" s="239" t="s">
        <v>2867</v>
      </c>
      <c r="C226" s="233">
        <v>304001</v>
      </c>
      <c r="D226" s="232" t="s">
        <v>2281</v>
      </c>
      <c r="E226" s="232" t="s">
        <v>2868</v>
      </c>
      <c r="F226" s="234" t="s">
        <v>2298</v>
      </c>
      <c r="G226" s="232" t="s">
        <v>2869</v>
      </c>
      <c r="H226" s="241" t="s">
        <v>2592</v>
      </c>
      <c r="I226" s="232" t="s">
        <v>2301</v>
      </c>
      <c r="J226" s="232">
        <v>1000</v>
      </c>
      <c r="K226" s="232" t="s">
        <v>2552</v>
      </c>
      <c r="M226" s="235">
        <v>0</v>
      </c>
      <c r="N226" s="235"/>
      <c r="O226" s="235"/>
      <c r="P226" s="232" t="s">
        <v>2525</v>
      </c>
    </row>
    <row r="227" spans="1:16" s="232" customFormat="1" x14ac:dyDescent="0.3">
      <c r="A227" s="232" t="s">
        <v>2858</v>
      </c>
      <c r="B227" s="239" t="s">
        <v>2870</v>
      </c>
      <c r="C227" s="233">
        <v>304001</v>
      </c>
      <c r="D227" s="232" t="s">
        <v>2281</v>
      </c>
      <c r="E227" s="232" t="s">
        <v>2871</v>
      </c>
      <c r="F227" s="234" t="s">
        <v>2174</v>
      </c>
      <c r="G227" s="232" t="s">
        <v>2872</v>
      </c>
      <c r="H227" s="232" t="s">
        <v>2304</v>
      </c>
      <c r="I227" s="232" t="s">
        <v>2177</v>
      </c>
      <c r="J227" s="232">
        <v>1000</v>
      </c>
      <c r="K227" s="232" t="s">
        <v>2552</v>
      </c>
      <c r="M227" s="235">
        <v>44000</v>
      </c>
      <c r="N227" s="235"/>
      <c r="O227" s="235"/>
      <c r="P227" s="232" t="s">
        <v>2525</v>
      </c>
    </row>
    <row r="228" spans="1:16" s="232" customFormat="1" x14ac:dyDescent="0.3">
      <c r="A228" s="232" t="s">
        <v>2858</v>
      </c>
      <c r="B228" s="239" t="s">
        <v>2873</v>
      </c>
      <c r="C228" s="233">
        <v>304502</v>
      </c>
      <c r="D228" s="232" t="s">
        <v>2281</v>
      </c>
      <c r="E228" s="232" t="s">
        <v>2874</v>
      </c>
      <c r="F228" s="234" t="s">
        <v>2174</v>
      </c>
      <c r="G228" s="232" t="s">
        <v>2875</v>
      </c>
      <c r="H228" s="232" t="s">
        <v>2304</v>
      </c>
      <c r="I228" s="232" t="s">
        <v>2177</v>
      </c>
      <c r="J228" s="232">
        <v>1000</v>
      </c>
      <c r="K228" s="232" t="s">
        <v>2552</v>
      </c>
      <c r="M228" s="235">
        <v>0</v>
      </c>
      <c r="N228" s="235"/>
      <c r="O228" s="235"/>
      <c r="P228" s="232" t="s">
        <v>2525</v>
      </c>
    </row>
    <row r="229" spans="1:16" s="232" customFormat="1" x14ac:dyDescent="0.3">
      <c r="A229" s="232" t="s">
        <v>2858</v>
      </c>
      <c r="B229" s="239" t="s">
        <v>2876</v>
      </c>
      <c r="C229" s="233">
        <v>304505</v>
      </c>
      <c r="D229" s="232" t="s">
        <v>2281</v>
      </c>
      <c r="E229" s="232" t="s">
        <v>2874</v>
      </c>
      <c r="F229" s="234" t="s">
        <v>2174</v>
      </c>
      <c r="G229" s="232" t="s">
        <v>2877</v>
      </c>
      <c r="H229" s="232" t="s">
        <v>2304</v>
      </c>
      <c r="I229" s="232" t="s">
        <v>2864</v>
      </c>
      <c r="J229" s="232">
        <v>1000</v>
      </c>
      <c r="K229" s="232" t="s">
        <v>2552</v>
      </c>
      <c r="M229" s="235">
        <v>55000</v>
      </c>
      <c r="N229" s="235"/>
      <c r="O229" s="235"/>
      <c r="P229" s="232" t="s">
        <v>2525</v>
      </c>
    </row>
    <row r="230" spans="1:16" s="232" customFormat="1" x14ac:dyDescent="0.3">
      <c r="A230" s="232" t="s">
        <v>2858</v>
      </c>
      <c r="B230" s="245" t="s">
        <v>2878</v>
      </c>
      <c r="C230" s="246">
        <v>304506</v>
      </c>
      <c r="D230" s="232" t="s">
        <v>2281</v>
      </c>
      <c r="E230" s="232" t="s">
        <v>2879</v>
      </c>
      <c r="F230" s="234" t="s">
        <v>2298</v>
      </c>
      <c r="G230" s="232" t="s">
        <v>2880</v>
      </c>
      <c r="H230" s="241" t="s">
        <v>2592</v>
      </c>
      <c r="I230" s="232" t="s">
        <v>2301</v>
      </c>
      <c r="J230" s="232">
        <v>1000</v>
      </c>
      <c r="K230" s="232" t="s">
        <v>2552</v>
      </c>
      <c r="M230" s="235">
        <v>1371212</v>
      </c>
      <c r="N230" s="235"/>
      <c r="O230" s="235"/>
      <c r="P230" s="232" t="s">
        <v>2525</v>
      </c>
    </row>
    <row r="231" spans="1:16" s="232" customFormat="1" x14ac:dyDescent="0.3">
      <c r="A231" s="232" t="s">
        <v>2858</v>
      </c>
      <c r="B231" s="245" t="s">
        <v>2878</v>
      </c>
      <c r="C231" s="246">
        <v>304506</v>
      </c>
      <c r="D231" s="232" t="s">
        <v>2281</v>
      </c>
      <c r="E231" s="232" t="s">
        <v>2881</v>
      </c>
      <c r="F231" s="234" t="s">
        <v>2174</v>
      </c>
      <c r="G231" s="232" t="s">
        <v>2882</v>
      </c>
      <c r="H231" s="232" t="s">
        <v>2304</v>
      </c>
      <c r="I231" s="232" t="s">
        <v>2177</v>
      </c>
      <c r="J231" s="232">
        <v>1000</v>
      </c>
      <c r="K231" s="232" t="s">
        <v>2552</v>
      </c>
      <c r="M231" s="235">
        <v>0</v>
      </c>
      <c r="N231" s="235"/>
      <c r="O231" s="235"/>
      <c r="P231" s="232" t="s">
        <v>2525</v>
      </c>
    </row>
    <row r="232" spans="1:16" s="232" customFormat="1" x14ac:dyDescent="0.3">
      <c r="A232" s="232" t="s">
        <v>2858</v>
      </c>
      <c r="B232" s="245" t="s">
        <v>2883</v>
      </c>
      <c r="C232" s="246">
        <v>304507</v>
      </c>
      <c r="D232" s="232" t="s">
        <v>2281</v>
      </c>
      <c r="E232" s="232" t="s">
        <v>2884</v>
      </c>
      <c r="F232" s="234" t="s">
        <v>2174</v>
      </c>
      <c r="G232" s="232" t="s">
        <v>2885</v>
      </c>
      <c r="H232" s="232" t="s">
        <v>2304</v>
      </c>
      <c r="I232" s="232" t="s">
        <v>2177</v>
      </c>
      <c r="J232" s="232">
        <v>1000</v>
      </c>
      <c r="K232" s="232" t="s">
        <v>2552</v>
      </c>
      <c r="M232" s="235">
        <v>349000</v>
      </c>
      <c r="N232" s="235"/>
      <c r="O232" s="235" t="s">
        <v>2886</v>
      </c>
      <c r="P232" s="232" t="s">
        <v>2525</v>
      </c>
    </row>
    <row r="233" spans="1:16" s="232" customFormat="1" x14ac:dyDescent="0.3">
      <c r="A233" s="232" t="s">
        <v>2858</v>
      </c>
      <c r="B233" s="245" t="s">
        <v>2883</v>
      </c>
      <c r="C233" s="246">
        <v>304507</v>
      </c>
      <c r="D233" s="232" t="s">
        <v>2281</v>
      </c>
      <c r="E233" s="232" t="s">
        <v>2887</v>
      </c>
      <c r="F233" s="234" t="s">
        <v>2391</v>
      </c>
      <c r="G233" s="232" t="s">
        <v>2888</v>
      </c>
      <c r="H233" s="232" t="s">
        <v>2575</v>
      </c>
      <c r="I233" s="232" t="s">
        <v>2864</v>
      </c>
      <c r="J233" s="232">
        <v>1000</v>
      </c>
      <c r="K233" s="232" t="s">
        <v>2552</v>
      </c>
      <c r="M233" s="235">
        <v>0</v>
      </c>
      <c r="N233" s="235"/>
      <c r="O233" s="235"/>
      <c r="P233" s="232" t="s">
        <v>2525</v>
      </c>
    </row>
    <row r="234" spans="1:16" s="232" customFormat="1" x14ac:dyDescent="0.3">
      <c r="A234" s="232" t="s">
        <v>2858</v>
      </c>
      <c r="B234" s="245" t="s">
        <v>2883</v>
      </c>
      <c r="C234" s="246">
        <v>304507</v>
      </c>
      <c r="D234" s="232" t="s">
        <v>2281</v>
      </c>
      <c r="E234" s="232" t="s">
        <v>2889</v>
      </c>
      <c r="F234" s="234" t="s">
        <v>2298</v>
      </c>
      <c r="G234" s="232" t="s">
        <v>2890</v>
      </c>
      <c r="H234" s="241" t="s">
        <v>2592</v>
      </c>
      <c r="I234" s="232" t="s">
        <v>2301</v>
      </c>
      <c r="J234" s="232">
        <v>1000</v>
      </c>
      <c r="K234" s="232" t="s">
        <v>2552</v>
      </c>
      <c r="M234" s="235">
        <v>204000</v>
      </c>
      <c r="N234" s="235">
        <v>40000</v>
      </c>
      <c r="O234" s="235">
        <v>20000</v>
      </c>
      <c r="P234" s="232" t="s">
        <v>2525</v>
      </c>
    </row>
    <row r="235" spans="1:16" s="232" customFormat="1" x14ac:dyDescent="0.3">
      <c r="A235" s="232" t="s">
        <v>2858</v>
      </c>
      <c r="B235" s="239" t="s">
        <v>2891</v>
      </c>
      <c r="C235" s="233">
        <v>304525</v>
      </c>
      <c r="D235" s="232" t="s">
        <v>2281</v>
      </c>
      <c r="E235" s="232" t="s">
        <v>2892</v>
      </c>
      <c r="F235" s="234" t="s">
        <v>2174</v>
      </c>
      <c r="G235" s="232" t="s">
        <v>2893</v>
      </c>
      <c r="H235" s="232" t="s">
        <v>2304</v>
      </c>
      <c r="I235" s="232" t="s">
        <v>2177</v>
      </c>
      <c r="J235" s="232">
        <v>1000</v>
      </c>
      <c r="K235" s="232" t="s">
        <v>2552</v>
      </c>
      <c r="M235" s="235">
        <v>0</v>
      </c>
      <c r="N235" s="235"/>
      <c r="O235" s="235"/>
      <c r="P235" s="232" t="s">
        <v>2525</v>
      </c>
    </row>
    <row r="236" spans="1:16" s="232" customFormat="1" x14ac:dyDescent="0.3">
      <c r="A236" s="232" t="s">
        <v>2858</v>
      </c>
      <c r="B236" s="239" t="s">
        <v>2891</v>
      </c>
      <c r="C236" s="233">
        <v>304525</v>
      </c>
      <c r="D236" s="232" t="s">
        <v>2281</v>
      </c>
      <c r="E236" s="232" t="s">
        <v>2894</v>
      </c>
      <c r="F236" s="234" t="s">
        <v>2391</v>
      </c>
      <c r="G236" s="232" t="s">
        <v>2895</v>
      </c>
      <c r="H236" s="232" t="s">
        <v>2575</v>
      </c>
      <c r="I236" s="232" t="s">
        <v>2864</v>
      </c>
      <c r="J236" s="232">
        <v>1000</v>
      </c>
      <c r="K236" s="232" t="s">
        <v>2552</v>
      </c>
      <c r="M236" s="235">
        <v>0</v>
      </c>
      <c r="N236" s="235"/>
      <c r="O236" s="235"/>
      <c r="P236" s="232" t="s">
        <v>2525</v>
      </c>
    </row>
    <row r="237" spans="1:16" s="232" customFormat="1" x14ac:dyDescent="0.3">
      <c r="A237" s="232" t="s">
        <v>2858</v>
      </c>
      <c r="B237" s="239" t="s">
        <v>2891</v>
      </c>
      <c r="C237" s="233">
        <v>304525</v>
      </c>
      <c r="D237" s="232" t="s">
        <v>2281</v>
      </c>
      <c r="E237" s="232" t="s">
        <v>2896</v>
      </c>
      <c r="F237" s="234" t="s">
        <v>2298</v>
      </c>
      <c r="G237" s="232" t="s">
        <v>2897</v>
      </c>
      <c r="H237" s="241" t="s">
        <v>2592</v>
      </c>
      <c r="I237" s="232" t="s">
        <v>2301</v>
      </c>
      <c r="J237" s="232">
        <v>1000</v>
      </c>
      <c r="K237" s="232" t="s">
        <v>2552</v>
      </c>
      <c r="M237" s="235">
        <v>37500</v>
      </c>
      <c r="N237" s="235"/>
      <c r="O237" s="235"/>
      <c r="P237" s="232" t="s">
        <v>2525</v>
      </c>
    </row>
    <row r="238" spans="1:16" s="232" customFormat="1" x14ac:dyDescent="0.3">
      <c r="A238" s="232" t="s">
        <v>2858</v>
      </c>
      <c r="B238" s="239" t="s">
        <v>2891</v>
      </c>
      <c r="C238" s="233">
        <v>304525</v>
      </c>
      <c r="D238" s="232" t="s">
        <v>2281</v>
      </c>
      <c r="E238" s="232" t="s">
        <v>2898</v>
      </c>
      <c r="F238" s="233">
        <v>4600000000</v>
      </c>
      <c r="G238" s="232" t="s">
        <v>2899</v>
      </c>
      <c r="H238" s="232" t="s">
        <v>2900</v>
      </c>
      <c r="I238" s="232" t="s">
        <v>2901</v>
      </c>
      <c r="J238" s="232">
        <v>1000</v>
      </c>
      <c r="K238" s="232" t="s">
        <v>2552</v>
      </c>
      <c r="M238" s="235">
        <v>0</v>
      </c>
      <c r="N238" s="235"/>
      <c r="O238" s="235"/>
      <c r="P238" s="232" t="s">
        <v>2525</v>
      </c>
    </row>
    <row r="239" spans="1:16" s="232" customFormat="1" x14ac:dyDescent="0.3">
      <c r="A239" s="232" t="s">
        <v>2858</v>
      </c>
      <c r="B239" s="239" t="s">
        <v>2902</v>
      </c>
      <c r="C239" s="233">
        <v>304526</v>
      </c>
      <c r="D239" s="232" t="s">
        <v>2281</v>
      </c>
      <c r="E239" s="232" t="s">
        <v>2903</v>
      </c>
      <c r="F239" s="234" t="s">
        <v>2298</v>
      </c>
      <c r="G239" s="232" t="s">
        <v>2904</v>
      </c>
      <c r="H239" s="241" t="s">
        <v>2592</v>
      </c>
      <c r="I239" s="232" t="s">
        <v>2301</v>
      </c>
      <c r="J239" s="232">
        <v>1000</v>
      </c>
      <c r="K239" s="232" t="s">
        <v>2552</v>
      </c>
      <c r="M239" s="235">
        <v>3158788</v>
      </c>
      <c r="N239" s="235">
        <v>6000000</v>
      </c>
      <c r="O239" s="235">
        <v>6000000</v>
      </c>
      <c r="P239" s="232" t="s">
        <v>2525</v>
      </c>
    </row>
    <row r="240" spans="1:16" s="232" customFormat="1" x14ac:dyDescent="0.3">
      <c r="A240" s="232" t="s">
        <v>2858</v>
      </c>
      <c r="B240" s="239" t="s">
        <v>2902</v>
      </c>
      <c r="C240" s="233">
        <v>304526</v>
      </c>
      <c r="D240" s="232" t="s">
        <v>2281</v>
      </c>
      <c r="E240" s="232" t="s">
        <v>2905</v>
      </c>
      <c r="F240" s="234" t="s">
        <v>2174</v>
      </c>
      <c r="G240" s="232" t="s">
        <v>2906</v>
      </c>
      <c r="H240" s="232" t="s">
        <v>2304</v>
      </c>
      <c r="I240" s="232" t="s">
        <v>2177</v>
      </c>
      <c r="J240" s="232">
        <v>1000</v>
      </c>
      <c r="K240" s="232" t="s">
        <v>2552</v>
      </c>
      <c r="M240" s="235">
        <v>350000</v>
      </c>
      <c r="N240" s="235">
        <v>310000</v>
      </c>
      <c r="O240" s="235">
        <v>350000</v>
      </c>
      <c r="P240" s="232" t="s">
        <v>2525</v>
      </c>
    </row>
    <row r="241" spans="1:16" s="232" customFormat="1" x14ac:dyDescent="0.3">
      <c r="A241" s="232" t="s">
        <v>2858</v>
      </c>
      <c r="B241" s="239" t="s">
        <v>2902</v>
      </c>
      <c r="C241" s="233">
        <v>304526</v>
      </c>
      <c r="D241" s="232" t="s">
        <v>2281</v>
      </c>
      <c r="E241" s="232" t="s">
        <v>2907</v>
      </c>
      <c r="F241" s="233">
        <v>4600000000</v>
      </c>
      <c r="G241" s="232" t="s">
        <v>2908</v>
      </c>
      <c r="H241" s="241" t="s">
        <v>2909</v>
      </c>
      <c r="I241" s="232" t="s">
        <v>2901</v>
      </c>
      <c r="J241" s="232">
        <v>1000</v>
      </c>
      <c r="K241" s="232" t="s">
        <v>2552</v>
      </c>
      <c r="M241" s="235">
        <v>500000</v>
      </c>
      <c r="N241" s="235">
        <v>300000</v>
      </c>
      <c r="O241" s="235">
        <v>80000</v>
      </c>
      <c r="P241" s="232" t="s">
        <v>2525</v>
      </c>
    </row>
    <row r="242" spans="1:16" s="232" customFormat="1" x14ac:dyDescent="0.3">
      <c r="A242" s="232" t="s">
        <v>2858</v>
      </c>
      <c r="B242" s="239" t="s">
        <v>2902</v>
      </c>
      <c r="C242" s="233">
        <v>304526</v>
      </c>
      <c r="D242" s="232" t="s">
        <v>2281</v>
      </c>
      <c r="E242" s="232" t="s">
        <v>2894</v>
      </c>
      <c r="F242" s="234" t="s">
        <v>2391</v>
      </c>
      <c r="G242" s="232" t="s">
        <v>2910</v>
      </c>
      <c r="H242" s="232" t="s">
        <v>2575</v>
      </c>
      <c r="I242" s="232" t="s">
        <v>2864</v>
      </c>
      <c r="J242" s="232">
        <v>1000</v>
      </c>
      <c r="K242" s="232" t="s">
        <v>2552</v>
      </c>
      <c r="M242" s="235">
        <v>35000</v>
      </c>
      <c r="N242" s="235"/>
      <c r="O242" s="235"/>
      <c r="P242" s="232" t="s">
        <v>2525</v>
      </c>
    </row>
    <row r="243" spans="1:16" s="232" customFormat="1" x14ac:dyDescent="0.3">
      <c r="A243" s="232" t="s">
        <v>2858</v>
      </c>
      <c r="B243" s="239" t="s">
        <v>2911</v>
      </c>
      <c r="C243" s="233">
        <v>304530</v>
      </c>
      <c r="D243" s="232" t="s">
        <v>2281</v>
      </c>
      <c r="E243" s="232" t="s">
        <v>2912</v>
      </c>
      <c r="F243" s="234" t="s">
        <v>2298</v>
      </c>
      <c r="G243" s="232" t="s">
        <v>2913</v>
      </c>
      <c r="H243" s="241" t="s">
        <v>2592</v>
      </c>
      <c r="I243" s="232" t="s">
        <v>2301</v>
      </c>
      <c r="J243" s="232">
        <v>1000</v>
      </c>
      <c r="K243" s="232" t="s">
        <v>2552</v>
      </c>
      <c r="M243" s="235">
        <v>0</v>
      </c>
      <c r="N243" s="235"/>
      <c r="O243" s="235"/>
      <c r="P243" s="232" t="s">
        <v>2525</v>
      </c>
    </row>
    <row r="244" spans="1:16" s="232" customFormat="1" x14ac:dyDescent="0.3">
      <c r="A244" s="232" t="s">
        <v>2858</v>
      </c>
      <c r="B244" s="239" t="s">
        <v>2911</v>
      </c>
      <c r="C244" s="233">
        <v>304530</v>
      </c>
      <c r="D244" s="232" t="s">
        <v>2281</v>
      </c>
      <c r="E244" s="232" t="s">
        <v>2914</v>
      </c>
      <c r="F244" s="234" t="s">
        <v>2174</v>
      </c>
      <c r="G244" s="232" t="s">
        <v>2915</v>
      </c>
      <c r="H244" s="232" t="s">
        <v>2304</v>
      </c>
      <c r="I244" s="232" t="s">
        <v>2177</v>
      </c>
      <c r="J244" s="232">
        <v>1000</v>
      </c>
      <c r="K244" s="232" t="s">
        <v>2552</v>
      </c>
      <c r="M244" s="235">
        <v>0</v>
      </c>
      <c r="N244" s="235"/>
      <c r="O244" s="235"/>
      <c r="P244" s="232" t="s">
        <v>2525</v>
      </c>
    </row>
    <row r="245" spans="1:16" s="232" customFormat="1" x14ac:dyDescent="0.3">
      <c r="A245" s="232" t="s">
        <v>2858</v>
      </c>
      <c r="B245" s="239" t="s">
        <v>2911</v>
      </c>
      <c r="C245" s="233">
        <v>304530</v>
      </c>
      <c r="D245" s="232" t="s">
        <v>2281</v>
      </c>
      <c r="E245" s="232" t="s">
        <v>2916</v>
      </c>
      <c r="F245" s="234" t="s">
        <v>2391</v>
      </c>
      <c r="G245" s="232" t="s">
        <v>2917</v>
      </c>
      <c r="H245" s="232" t="s">
        <v>2575</v>
      </c>
      <c r="I245" s="232" t="s">
        <v>2864</v>
      </c>
      <c r="J245" s="232">
        <v>1000</v>
      </c>
      <c r="K245" s="232" t="s">
        <v>2552</v>
      </c>
      <c r="M245" s="235">
        <v>0</v>
      </c>
      <c r="N245" s="235"/>
      <c r="O245" s="235"/>
      <c r="P245" s="232" t="s">
        <v>2525</v>
      </c>
    </row>
    <row r="246" spans="1:16" s="232" customFormat="1" ht="14.4" customHeight="1" x14ac:dyDescent="0.3">
      <c r="A246" s="232" t="s">
        <v>2918</v>
      </c>
      <c r="B246" s="232" t="s">
        <v>2919</v>
      </c>
      <c r="C246" s="233">
        <v>202035</v>
      </c>
      <c r="D246" s="232" t="s">
        <v>2281</v>
      </c>
      <c r="E246" s="232" t="s">
        <v>2920</v>
      </c>
      <c r="F246" s="233">
        <v>4600000000</v>
      </c>
      <c r="G246" s="232" t="s">
        <v>2921</v>
      </c>
      <c r="H246" s="232" t="s">
        <v>2922</v>
      </c>
      <c r="I246" s="232" t="s">
        <v>2923</v>
      </c>
      <c r="J246" s="232">
        <v>1000</v>
      </c>
      <c r="K246" s="232" t="s">
        <v>2408</v>
      </c>
      <c r="L246" s="232">
        <v>1000000</v>
      </c>
      <c r="M246" s="235">
        <v>5000000</v>
      </c>
      <c r="N246" s="235">
        <v>5000000</v>
      </c>
      <c r="O246" s="235">
        <v>5000000</v>
      </c>
      <c r="P246" s="232" t="s">
        <v>2525</v>
      </c>
    </row>
    <row r="247" spans="1:16" s="232" customFormat="1" ht="14.4" customHeight="1" x14ac:dyDescent="0.3">
      <c r="A247" s="232" t="s">
        <v>2918</v>
      </c>
      <c r="B247" s="232" t="s">
        <v>2919</v>
      </c>
      <c r="C247" s="233">
        <v>202035</v>
      </c>
      <c r="D247" s="232" t="s">
        <v>2281</v>
      </c>
      <c r="E247" s="232" t="s">
        <v>2924</v>
      </c>
      <c r="F247" s="233">
        <v>4600000000</v>
      </c>
      <c r="G247" s="232" t="s">
        <v>2925</v>
      </c>
      <c r="H247" s="232" t="s">
        <v>2926</v>
      </c>
      <c r="I247" s="232" t="s">
        <v>2927</v>
      </c>
      <c r="J247" s="232">
        <v>1000</v>
      </c>
      <c r="K247" s="232" t="s">
        <v>2928</v>
      </c>
      <c r="L247" s="232">
        <v>1000000</v>
      </c>
      <c r="M247" s="235">
        <v>3000000</v>
      </c>
      <c r="N247" s="235">
        <v>5000000</v>
      </c>
      <c r="O247" s="235">
        <v>5000000</v>
      </c>
      <c r="P247" s="232" t="s">
        <v>2525</v>
      </c>
    </row>
    <row r="248" spans="1:16" s="232" customFormat="1" ht="14.4" customHeight="1" x14ac:dyDescent="0.3">
      <c r="A248" s="232" t="s">
        <v>2918</v>
      </c>
      <c r="B248" s="232" t="s">
        <v>2919</v>
      </c>
      <c r="C248" s="233">
        <v>202035</v>
      </c>
      <c r="D248" s="232" t="s">
        <v>2281</v>
      </c>
      <c r="E248" s="232" t="s">
        <v>2929</v>
      </c>
      <c r="F248" s="233">
        <v>4600000000</v>
      </c>
      <c r="G248" s="232" t="s">
        <v>2930</v>
      </c>
      <c r="H248" s="232" t="s">
        <v>2931</v>
      </c>
      <c r="I248" s="232" t="s">
        <v>2932</v>
      </c>
      <c r="J248" s="232">
        <v>1000</v>
      </c>
      <c r="K248" s="232" t="s">
        <v>2552</v>
      </c>
      <c r="L248" s="232">
        <v>29000000</v>
      </c>
      <c r="M248" s="235">
        <v>9072010</v>
      </c>
      <c r="N248" s="235">
        <v>15000000</v>
      </c>
      <c r="O248" s="235">
        <v>15000000</v>
      </c>
      <c r="P248" s="232" t="s">
        <v>2525</v>
      </c>
    </row>
    <row r="249" spans="1:16" s="232" customFormat="1" ht="14.4" customHeight="1" x14ac:dyDescent="0.3">
      <c r="A249" s="232" t="s">
        <v>2918</v>
      </c>
      <c r="B249" s="232" t="s">
        <v>2919</v>
      </c>
      <c r="C249" s="233">
        <v>202035</v>
      </c>
      <c r="D249" s="232" t="s">
        <v>2281</v>
      </c>
      <c r="E249" s="232" t="s">
        <v>2933</v>
      </c>
      <c r="F249" s="234" t="s">
        <v>2174</v>
      </c>
      <c r="G249" s="232" t="s">
        <v>2934</v>
      </c>
      <c r="H249" s="232" t="s">
        <v>2304</v>
      </c>
      <c r="I249" s="232" t="s">
        <v>2935</v>
      </c>
      <c r="J249" s="232">
        <v>1000</v>
      </c>
      <c r="K249" s="232" t="s">
        <v>2552</v>
      </c>
      <c r="M249" s="235">
        <v>400000</v>
      </c>
      <c r="N249" s="235">
        <v>800000</v>
      </c>
      <c r="O249" s="235">
        <v>800000</v>
      </c>
      <c r="P249" s="232" t="s">
        <v>2525</v>
      </c>
    </row>
    <row r="250" spans="1:16" s="232" customFormat="1" ht="14.4" customHeight="1" x14ac:dyDescent="0.3">
      <c r="A250" s="232" t="s">
        <v>2918</v>
      </c>
      <c r="B250" s="232" t="s">
        <v>2919</v>
      </c>
      <c r="C250" s="233">
        <v>202035</v>
      </c>
      <c r="D250" s="232" t="s">
        <v>2281</v>
      </c>
      <c r="E250" s="232" t="s">
        <v>2936</v>
      </c>
      <c r="F250" s="234" t="s">
        <v>2391</v>
      </c>
      <c r="G250" s="232" t="s">
        <v>2937</v>
      </c>
      <c r="H250" s="232" t="s">
        <v>2938</v>
      </c>
      <c r="I250" s="232" t="s">
        <v>2939</v>
      </c>
      <c r="J250" s="232">
        <v>1000</v>
      </c>
      <c r="K250" s="232" t="s">
        <v>2552</v>
      </c>
      <c r="M250" s="235">
        <v>0</v>
      </c>
      <c r="N250" s="235">
        <v>500000</v>
      </c>
      <c r="O250" s="235">
        <v>200000</v>
      </c>
      <c r="P250" s="232" t="s">
        <v>2525</v>
      </c>
    </row>
    <row r="251" spans="1:16" s="232" customFormat="1" ht="14.4" customHeight="1" x14ac:dyDescent="0.3">
      <c r="A251" s="232" t="s">
        <v>2918</v>
      </c>
      <c r="B251" s="232" t="s">
        <v>2940</v>
      </c>
      <c r="C251" s="233">
        <v>204037</v>
      </c>
      <c r="D251" s="232" t="s">
        <v>2281</v>
      </c>
      <c r="E251" s="232" t="s">
        <v>2941</v>
      </c>
      <c r="F251" s="233">
        <v>4600000000</v>
      </c>
      <c r="G251" s="232" t="s">
        <v>2942</v>
      </c>
      <c r="H251" s="232" t="s">
        <v>2943</v>
      </c>
      <c r="I251" s="232" t="s">
        <v>2944</v>
      </c>
      <c r="J251" s="232">
        <v>1000</v>
      </c>
      <c r="K251" s="232" t="s">
        <v>2552</v>
      </c>
      <c r="L251" s="232">
        <v>300000</v>
      </c>
      <c r="M251" s="235">
        <v>350000</v>
      </c>
      <c r="N251" s="235">
        <v>400000</v>
      </c>
      <c r="O251" s="235"/>
      <c r="P251" s="232" t="s">
        <v>2525</v>
      </c>
    </row>
    <row r="252" spans="1:16" s="232" customFormat="1" ht="14.4" customHeight="1" x14ac:dyDescent="0.3">
      <c r="A252" s="232" t="s">
        <v>2918</v>
      </c>
      <c r="B252" s="232" t="s">
        <v>2940</v>
      </c>
      <c r="C252" s="233">
        <v>204037</v>
      </c>
      <c r="D252" s="245" t="s">
        <v>2945</v>
      </c>
      <c r="E252" s="232" t="s">
        <v>2946</v>
      </c>
      <c r="F252" s="233">
        <v>4600000000</v>
      </c>
      <c r="G252" s="232" t="s">
        <v>2947</v>
      </c>
      <c r="H252" s="232" t="s">
        <v>2948</v>
      </c>
      <c r="I252" s="232" t="s">
        <v>2949</v>
      </c>
      <c r="J252" s="232">
        <v>1000</v>
      </c>
      <c r="K252" s="232" t="s">
        <v>2552</v>
      </c>
      <c r="L252" s="232">
        <v>711772.61</v>
      </c>
      <c r="M252" s="235">
        <v>711773</v>
      </c>
      <c r="N252" s="235"/>
      <c r="O252" s="235"/>
      <c r="P252" s="232" t="s">
        <v>2525</v>
      </c>
    </row>
    <row r="253" spans="1:16" s="232" customFormat="1" ht="14.4" customHeight="1" x14ac:dyDescent="0.3">
      <c r="A253" s="232" t="s">
        <v>2918</v>
      </c>
      <c r="B253" s="232" t="s">
        <v>2940</v>
      </c>
      <c r="C253" s="233" t="s">
        <v>2950</v>
      </c>
      <c r="D253" s="232" t="s">
        <v>2281</v>
      </c>
      <c r="E253" s="247" t="s">
        <v>2951</v>
      </c>
      <c r="F253" s="234" t="s">
        <v>2298</v>
      </c>
      <c r="G253" s="232" t="s">
        <v>2952</v>
      </c>
      <c r="H253" s="232" t="s">
        <v>2592</v>
      </c>
      <c r="I253" s="232" t="s">
        <v>2953</v>
      </c>
      <c r="J253" s="232">
        <v>1000</v>
      </c>
      <c r="K253" s="232" t="s">
        <v>2552</v>
      </c>
      <c r="M253" s="235">
        <v>650000</v>
      </c>
      <c r="N253" s="235"/>
      <c r="O253" s="235"/>
      <c r="P253" s="232" t="s">
        <v>2525</v>
      </c>
    </row>
    <row r="254" spans="1:16" s="232" customFormat="1" ht="14.4" customHeight="1" x14ac:dyDescent="0.3">
      <c r="A254" s="232" t="s">
        <v>2918</v>
      </c>
      <c r="B254" s="232" t="s">
        <v>2940</v>
      </c>
      <c r="C254" s="233" t="s">
        <v>2950</v>
      </c>
      <c r="D254" s="232" t="s">
        <v>2281</v>
      </c>
      <c r="E254" s="247" t="s">
        <v>2954</v>
      </c>
      <c r="F254" s="234" t="s">
        <v>2391</v>
      </c>
      <c r="G254" s="232" t="s">
        <v>2955</v>
      </c>
      <c r="H254" s="232" t="s">
        <v>2938</v>
      </c>
      <c r="I254" s="232" t="s">
        <v>2939</v>
      </c>
      <c r="J254" s="232">
        <v>1000</v>
      </c>
      <c r="K254" s="232" t="s">
        <v>2552</v>
      </c>
      <c r="M254" s="235">
        <v>0</v>
      </c>
      <c r="N254" s="235"/>
      <c r="O254" s="235"/>
      <c r="P254" s="232" t="s">
        <v>2525</v>
      </c>
    </row>
    <row r="255" spans="1:16" s="232" customFormat="1" ht="14.4" customHeight="1" x14ac:dyDescent="0.3">
      <c r="A255" s="232" t="s">
        <v>2918</v>
      </c>
      <c r="B255" s="232" t="s">
        <v>2940</v>
      </c>
      <c r="C255" s="233" t="s">
        <v>2950</v>
      </c>
      <c r="D255" s="232" t="s">
        <v>2281</v>
      </c>
      <c r="E255" s="247" t="s">
        <v>2956</v>
      </c>
      <c r="F255" s="234" t="s">
        <v>2174</v>
      </c>
      <c r="G255" s="232" t="s">
        <v>2957</v>
      </c>
      <c r="H255" s="232" t="s">
        <v>2935</v>
      </c>
      <c r="I255" s="232" t="s">
        <v>2177</v>
      </c>
      <c r="J255" s="232">
        <v>1000</v>
      </c>
      <c r="K255" s="232" t="s">
        <v>2552</v>
      </c>
      <c r="M255" s="235">
        <v>0</v>
      </c>
      <c r="N255" s="235"/>
      <c r="O255" s="235"/>
      <c r="P255" s="232" t="s">
        <v>2525</v>
      </c>
    </row>
    <row r="256" spans="1:16" s="232" customFormat="1" ht="14.4" customHeight="1" x14ac:dyDescent="0.3">
      <c r="A256" s="232" t="s">
        <v>2918</v>
      </c>
      <c r="B256" s="232" t="s">
        <v>2940</v>
      </c>
      <c r="C256" s="233" t="s">
        <v>2950</v>
      </c>
      <c r="D256" s="232" t="s">
        <v>2281</v>
      </c>
      <c r="E256" s="247" t="s">
        <v>2951</v>
      </c>
      <c r="F256" s="234" t="s">
        <v>2298</v>
      </c>
      <c r="G256" s="232" t="s">
        <v>2952</v>
      </c>
      <c r="H256" s="232" t="s">
        <v>2958</v>
      </c>
      <c r="I256" s="232" t="s">
        <v>2953</v>
      </c>
      <c r="J256" s="232">
        <v>1000</v>
      </c>
      <c r="K256" s="232" t="s">
        <v>2552</v>
      </c>
      <c r="M256" s="235">
        <v>0</v>
      </c>
      <c r="N256" s="235"/>
      <c r="O256" s="235"/>
      <c r="P256" s="232" t="s">
        <v>2525</v>
      </c>
    </row>
    <row r="257" spans="1:16" s="232" customFormat="1" ht="14.4" customHeight="1" x14ac:dyDescent="0.3">
      <c r="A257" s="232" t="s">
        <v>2918</v>
      </c>
      <c r="B257" s="232" t="s">
        <v>2919</v>
      </c>
      <c r="C257" s="233" t="s">
        <v>2959</v>
      </c>
      <c r="D257" s="232" t="s">
        <v>2281</v>
      </c>
      <c r="E257" s="247" t="s">
        <v>2960</v>
      </c>
      <c r="F257" s="234" t="s">
        <v>2298</v>
      </c>
      <c r="G257" s="232" t="s">
        <v>2961</v>
      </c>
      <c r="H257" s="232" t="s">
        <v>2962</v>
      </c>
      <c r="I257" s="232" t="s">
        <v>2953</v>
      </c>
      <c r="J257" s="232">
        <v>1000</v>
      </c>
      <c r="K257" s="232" t="s">
        <v>2552</v>
      </c>
      <c r="L257" s="232">
        <v>200000</v>
      </c>
      <c r="M257" s="235"/>
      <c r="N257" s="235"/>
      <c r="O257" s="235"/>
      <c r="P257" s="232" t="s">
        <v>2525</v>
      </c>
    </row>
    <row r="258" spans="1:16" s="232" customFormat="1" ht="14.4" customHeight="1" x14ac:dyDescent="0.3">
      <c r="A258" s="232" t="s">
        <v>2918</v>
      </c>
      <c r="B258" s="232" t="s">
        <v>2963</v>
      </c>
      <c r="C258" s="233" t="s">
        <v>2964</v>
      </c>
      <c r="D258" s="232" t="s">
        <v>2281</v>
      </c>
      <c r="E258" s="247" t="s">
        <v>2965</v>
      </c>
      <c r="F258" s="234" t="s">
        <v>2292</v>
      </c>
      <c r="G258" s="232" t="s">
        <v>2966</v>
      </c>
      <c r="H258" s="232" t="s">
        <v>2967</v>
      </c>
      <c r="I258" s="232" t="s">
        <v>2705</v>
      </c>
      <c r="J258" s="232">
        <v>1000</v>
      </c>
      <c r="K258" s="232" t="s">
        <v>2552</v>
      </c>
      <c r="L258" s="232">
        <v>3500000</v>
      </c>
      <c r="M258" s="235">
        <v>14000000</v>
      </c>
      <c r="N258" s="235">
        <v>10000000</v>
      </c>
      <c r="O258" s="235">
        <v>10000000</v>
      </c>
      <c r="P258" s="232" t="s">
        <v>2525</v>
      </c>
    </row>
    <row r="259" spans="1:16" s="232" customFormat="1" ht="14.4" customHeight="1" x14ac:dyDescent="0.3">
      <c r="A259" s="232" t="s">
        <v>2918</v>
      </c>
      <c r="B259" s="232" t="s">
        <v>2968</v>
      </c>
      <c r="C259" s="233" t="s">
        <v>2969</v>
      </c>
      <c r="D259" s="232" t="s">
        <v>2172</v>
      </c>
      <c r="E259" s="247" t="s">
        <v>2970</v>
      </c>
      <c r="F259" s="234" t="s">
        <v>2391</v>
      </c>
      <c r="G259" s="232" t="s">
        <v>2971</v>
      </c>
      <c r="H259" s="232" t="s">
        <v>2972</v>
      </c>
      <c r="I259" s="232" t="s">
        <v>2973</v>
      </c>
      <c r="J259" s="232">
        <v>1000</v>
      </c>
      <c r="K259" s="232" t="s">
        <v>2552</v>
      </c>
      <c r="L259" s="232">
        <v>500000</v>
      </c>
      <c r="M259" s="235">
        <v>250000</v>
      </c>
      <c r="N259" s="235">
        <v>50000</v>
      </c>
      <c r="O259" s="235">
        <v>50000</v>
      </c>
      <c r="P259" s="232" t="s">
        <v>2525</v>
      </c>
    </row>
    <row r="260" spans="1:16" s="232" customFormat="1" ht="14.4" customHeight="1" x14ac:dyDescent="0.3">
      <c r="A260" s="232" t="s">
        <v>2918</v>
      </c>
      <c r="B260" s="232" t="s">
        <v>2968</v>
      </c>
      <c r="C260" s="233" t="s">
        <v>2969</v>
      </c>
      <c r="D260" s="232" t="s">
        <v>2172</v>
      </c>
      <c r="E260" s="247" t="s">
        <v>2970</v>
      </c>
      <c r="F260" s="234" t="s">
        <v>2391</v>
      </c>
      <c r="G260" s="232" t="s">
        <v>2971</v>
      </c>
      <c r="H260" s="232" t="s">
        <v>2974</v>
      </c>
      <c r="I260" s="232" t="s">
        <v>2974</v>
      </c>
      <c r="J260" s="232">
        <v>1000</v>
      </c>
      <c r="K260" s="232" t="s">
        <v>2552</v>
      </c>
      <c r="M260" s="235">
        <v>50000</v>
      </c>
      <c r="N260" s="235">
        <v>50000</v>
      </c>
      <c r="O260" s="235">
        <v>50000</v>
      </c>
      <c r="P260" s="232" t="s">
        <v>2525</v>
      </c>
    </row>
    <row r="261" spans="1:16" s="232" customFormat="1" ht="14.4" customHeight="1" x14ac:dyDescent="0.3">
      <c r="A261" s="232" t="s">
        <v>2918</v>
      </c>
      <c r="B261" s="232" t="s">
        <v>2968</v>
      </c>
      <c r="C261" s="233" t="s">
        <v>2969</v>
      </c>
      <c r="D261" s="232" t="s">
        <v>2172</v>
      </c>
      <c r="E261" s="247" t="s">
        <v>2975</v>
      </c>
      <c r="F261" s="234" t="s">
        <v>2298</v>
      </c>
      <c r="G261" s="232" t="s">
        <v>2976</v>
      </c>
      <c r="H261" s="232" t="s">
        <v>2977</v>
      </c>
      <c r="I261" s="232" t="s">
        <v>2977</v>
      </c>
      <c r="J261" s="232">
        <v>1000</v>
      </c>
      <c r="K261" s="232" t="s">
        <v>2552</v>
      </c>
      <c r="L261" s="232">
        <v>20000</v>
      </c>
      <c r="M261" s="235">
        <v>50000</v>
      </c>
      <c r="N261" s="235">
        <v>100000</v>
      </c>
      <c r="O261" s="235">
        <v>80000</v>
      </c>
      <c r="P261" s="232" t="s">
        <v>2525</v>
      </c>
    </row>
    <row r="262" spans="1:16" s="232" customFormat="1" ht="14.4" customHeight="1" x14ac:dyDescent="0.3">
      <c r="A262" s="232" t="s">
        <v>2918</v>
      </c>
      <c r="B262" s="232" t="s">
        <v>2978</v>
      </c>
      <c r="C262" s="233" t="s">
        <v>2979</v>
      </c>
      <c r="D262" s="232" t="s">
        <v>2281</v>
      </c>
      <c r="E262" s="247" t="s">
        <v>2980</v>
      </c>
      <c r="F262" s="234" t="s">
        <v>2174</v>
      </c>
      <c r="G262" s="232" t="s">
        <v>2981</v>
      </c>
      <c r="H262" s="232" t="s">
        <v>2935</v>
      </c>
      <c r="I262" s="232" t="s">
        <v>2935</v>
      </c>
      <c r="J262" s="232">
        <v>1000</v>
      </c>
      <c r="K262" s="232" t="s">
        <v>2552</v>
      </c>
      <c r="L262" s="232">
        <v>64855.4</v>
      </c>
      <c r="M262" s="235">
        <v>50000</v>
      </c>
      <c r="N262" s="235">
        <v>100000</v>
      </c>
      <c r="O262" s="235">
        <v>100000</v>
      </c>
      <c r="P262" s="232" t="s">
        <v>2525</v>
      </c>
    </row>
    <row r="263" spans="1:16" s="232" customFormat="1" ht="14.4" customHeight="1" x14ac:dyDescent="0.3">
      <c r="A263" s="232" t="s">
        <v>2918</v>
      </c>
      <c r="B263" s="232" t="s">
        <v>2982</v>
      </c>
      <c r="C263" s="233" t="s">
        <v>2983</v>
      </c>
      <c r="D263" s="232" t="s">
        <v>2281</v>
      </c>
      <c r="E263" s="247" t="s">
        <v>2984</v>
      </c>
      <c r="F263" s="234" t="s">
        <v>2174</v>
      </c>
      <c r="G263" s="232" t="s">
        <v>2985</v>
      </c>
      <c r="H263" s="232" t="s">
        <v>2935</v>
      </c>
      <c r="I263" s="232" t="s">
        <v>2177</v>
      </c>
      <c r="J263" s="232">
        <v>1000</v>
      </c>
      <c r="K263" s="232" t="s">
        <v>2552</v>
      </c>
      <c r="L263" s="232">
        <v>100000</v>
      </c>
      <c r="M263" s="235">
        <v>50000</v>
      </c>
      <c r="N263" s="235">
        <v>100000</v>
      </c>
      <c r="O263" s="235">
        <v>100000</v>
      </c>
      <c r="P263" s="232" t="s">
        <v>2525</v>
      </c>
    </row>
    <row r="264" spans="1:16" s="232" customFormat="1" ht="14.4" customHeight="1" x14ac:dyDescent="0.3">
      <c r="A264" s="232" t="s">
        <v>2918</v>
      </c>
      <c r="B264" s="232" t="s">
        <v>2982</v>
      </c>
      <c r="C264" s="233" t="s">
        <v>2983</v>
      </c>
      <c r="D264" s="232" t="s">
        <v>2281</v>
      </c>
      <c r="E264" s="247" t="s">
        <v>2986</v>
      </c>
      <c r="F264" s="234" t="s">
        <v>2391</v>
      </c>
      <c r="G264" s="232" t="s">
        <v>2987</v>
      </c>
      <c r="H264" s="232" t="s">
        <v>2588</v>
      </c>
      <c r="I264" s="232" t="s">
        <v>2939</v>
      </c>
      <c r="J264" s="232">
        <v>1000</v>
      </c>
      <c r="K264" s="232" t="s">
        <v>2552</v>
      </c>
      <c r="L264" s="232">
        <v>100000</v>
      </c>
      <c r="M264" s="235">
        <v>0</v>
      </c>
      <c r="N264" s="235">
        <v>100000</v>
      </c>
      <c r="O264" s="235">
        <v>50000</v>
      </c>
      <c r="P264" s="232" t="s">
        <v>2525</v>
      </c>
    </row>
    <row r="265" spans="1:16" s="232" customFormat="1" ht="14.4" customHeight="1" x14ac:dyDescent="0.3">
      <c r="A265" s="232" t="s">
        <v>2918</v>
      </c>
      <c r="B265" s="232" t="s">
        <v>2982</v>
      </c>
      <c r="C265" s="233" t="s">
        <v>2983</v>
      </c>
      <c r="D265" s="232" t="s">
        <v>2281</v>
      </c>
      <c r="E265" s="247" t="s">
        <v>2988</v>
      </c>
      <c r="F265" s="234" t="s">
        <v>2298</v>
      </c>
      <c r="G265" s="232" t="s">
        <v>2989</v>
      </c>
      <c r="H265" s="232" t="s">
        <v>2990</v>
      </c>
      <c r="I265" s="232" t="s">
        <v>2953</v>
      </c>
      <c r="J265" s="232">
        <v>1000</v>
      </c>
      <c r="K265" s="232" t="s">
        <v>2552</v>
      </c>
      <c r="M265" s="235">
        <v>150000</v>
      </c>
      <c r="N265" s="235">
        <v>150000</v>
      </c>
      <c r="O265" s="235">
        <v>100000</v>
      </c>
      <c r="P265" s="232" t="s">
        <v>2525</v>
      </c>
    </row>
    <row r="266" spans="1:16" s="232" customFormat="1" ht="14.4" customHeight="1" x14ac:dyDescent="0.3">
      <c r="A266" s="232" t="s">
        <v>2918</v>
      </c>
      <c r="B266" s="232" t="s">
        <v>2982</v>
      </c>
      <c r="C266" s="233" t="s">
        <v>2983</v>
      </c>
      <c r="D266" s="232" t="s">
        <v>2281</v>
      </c>
      <c r="E266" s="247" t="s">
        <v>2988</v>
      </c>
      <c r="F266" s="234" t="s">
        <v>2298</v>
      </c>
      <c r="G266" s="232" t="s">
        <v>2989</v>
      </c>
      <c r="H266" s="232" t="s">
        <v>2991</v>
      </c>
      <c r="I266" s="232" t="s">
        <v>2953</v>
      </c>
      <c r="J266" s="232">
        <v>1000</v>
      </c>
      <c r="K266" s="232" t="s">
        <v>2552</v>
      </c>
      <c r="M266" s="235">
        <v>40000</v>
      </c>
      <c r="N266" s="235">
        <v>20000</v>
      </c>
      <c r="O266" s="235">
        <v>20000</v>
      </c>
      <c r="P266" s="232" t="s">
        <v>2525</v>
      </c>
    </row>
    <row r="267" spans="1:16" s="232" customFormat="1" ht="14.4" customHeight="1" x14ac:dyDescent="0.3">
      <c r="A267" s="232" t="s">
        <v>2918</v>
      </c>
      <c r="B267" s="232" t="s">
        <v>2982</v>
      </c>
      <c r="C267" s="233">
        <v>204020</v>
      </c>
      <c r="D267" s="232" t="s">
        <v>2281</v>
      </c>
      <c r="E267" s="232" t="s">
        <v>2988</v>
      </c>
      <c r="F267" s="234" t="s">
        <v>2298</v>
      </c>
      <c r="G267" s="232" t="s">
        <v>2989</v>
      </c>
      <c r="H267" s="232" t="s">
        <v>2992</v>
      </c>
      <c r="I267" s="232" t="s">
        <v>2953</v>
      </c>
      <c r="J267" s="232">
        <v>1000</v>
      </c>
      <c r="K267" s="232" t="s">
        <v>2552</v>
      </c>
      <c r="L267" s="232">
        <v>1500000</v>
      </c>
      <c r="M267" s="235">
        <v>1000000</v>
      </c>
      <c r="N267" s="235"/>
      <c r="O267" s="235"/>
      <c r="P267" s="232" t="s">
        <v>2525</v>
      </c>
    </row>
    <row r="268" spans="1:16" s="232" customFormat="1" ht="14.4" customHeight="1" x14ac:dyDescent="0.3">
      <c r="A268" s="232" t="s">
        <v>2918</v>
      </c>
      <c r="B268" s="232" t="s">
        <v>2982</v>
      </c>
      <c r="C268" s="233">
        <v>204020</v>
      </c>
      <c r="D268" s="232" t="s">
        <v>2281</v>
      </c>
      <c r="E268" s="247" t="s">
        <v>2993</v>
      </c>
      <c r="F268" s="234" t="s">
        <v>2298</v>
      </c>
      <c r="G268" s="232" t="s">
        <v>2994</v>
      </c>
      <c r="H268" s="232" t="s">
        <v>2995</v>
      </c>
      <c r="I268" s="232" t="s">
        <v>2953</v>
      </c>
      <c r="J268" s="232">
        <v>1000</v>
      </c>
      <c r="K268" s="232" t="s">
        <v>2552</v>
      </c>
      <c r="L268" s="232">
        <v>260000</v>
      </c>
      <c r="M268" s="235">
        <v>250000</v>
      </c>
      <c r="N268" s="235">
        <v>75000</v>
      </c>
      <c r="O268" s="235">
        <v>75000</v>
      </c>
      <c r="P268" s="232" t="s">
        <v>2525</v>
      </c>
    </row>
    <row r="269" spans="1:16" s="232" customFormat="1" ht="14.4" customHeight="1" x14ac:dyDescent="0.3">
      <c r="A269" s="232" t="s">
        <v>2918</v>
      </c>
      <c r="B269" s="232" t="s">
        <v>2996</v>
      </c>
      <c r="C269" s="233">
        <v>204023</v>
      </c>
      <c r="D269" s="232" t="s">
        <v>2281</v>
      </c>
      <c r="E269" s="247" t="s">
        <v>2997</v>
      </c>
      <c r="F269" s="234" t="s">
        <v>2174</v>
      </c>
      <c r="G269" s="232" t="s">
        <v>2998</v>
      </c>
      <c r="H269" s="232" t="s">
        <v>2999</v>
      </c>
      <c r="I269" s="232" t="s">
        <v>2177</v>
      </c>
      <c r="J269" s="232">
        <v>1000</v>
      </c>
      <c r="K269" s="232" t="s">
        <v>2552</v>
      </c>
      <c r="M269" s="235">
        <v>0</v>
      </c>
      <c r="N269" s="235"/>
      <c r="O269" s="235"/>
      <c r="P269" s="232" t="s">
        <v>2525</v>
      </c>
    </row>
    <row r="270" spans="1:16" s="232" customFormat="1" ht="14.4" customHeight="1" x14ac:dyDescent="0.3">
      <c r="A270" s="232" t="s">
        <v>2918</v>
      </c>
      <c r="B270" s="232" t="s">
        <v>3000</v>
      </c>
      <c r="C270" s="233">
        <v>204024</v>
      </c>
      <c r="D270" s="232" t="s">
        <v>2281</v>
      </c>
      <c r="E270" s="247" t="s">
        <v>3001</v>
      </c>
      <c r="F270" s="234" t="s">
        <v>2174</v>
      </c>
      <c r="G270" s="232" t="s">
        <v>3002</v>
      </c>
      <c r="H270" s="232" t="s">
        <v>3003</v>
      </c>
      <c r="I270" s="232" t="s">
        <v>2177</v>
      </c>
      <c r="J270" s="232">
        <v>1000</v>
      </c>
      <c r="K270" s="232" t="s">
        <v>2552</v>
      </c>
      <c r="L270" s="232">
        <v>250000</v>
      </c>
      <c r="M270" s="235">
        <v>100000</v>
      </c>
      <c r="N270" s="235">
        <v>100000</v>
      </c>
      <c r="O270" s="235">
        <v>50000</v>
      </c>
      <c r="P270" s="232" t="s">
        <v>2525</v>
      </c>
    </row>
    <row r="271" spans="1:16" s="232" customFormat="1" ht="14.4" customHeight="1" x14ac:dyDescent="0.3">
      <c r="A271" s="232" t="s">
        <v>2918</v>
      </c>
      <c r="B271" s="232" t="s">
        <v>3000</v>
      </c>
      <c r="C271" s="233">
        <v>204024</v>
      </c>
      <c r="D271" s="232" t="s">
        <v>2281</v>
      </c>
      <c r="E271" s="247" t="s">
        <v>3001</v>
      </c>
      <c r="F271" s="234" t="s">
        <v>2174</v>
      </c>
      <c r="G271" s="232" t="s">
        <v>3002</v>
      </c>
      <c r="H271" s="232" t="s">
        <v>2935</v>
      </c>
      <c r="I271" s="232" t="s">
        <v>2177</v>
      </c>
      <c r="J271" s="232">
        <v>1000</v>
      </c>
      <c r="K271" s="232" t="s">
        <v>2552</v>
      </c>
      <c r="L271" s="232">
        <v>150000</v>
      </c>
      <c r="M271" s="235">
        <v>60000</v>
      </c>
      <c r="N271" s="235">
        <v>100000</v>
      </c>
      <c r="O271" s="235">
        <v>100000</v>
      </c>
      <c r="P271" s="232" t="s">
        <v>2525</v>
      </c>
    </row>
    <row r="272" spans="1:16" s="232" customFormat="1" ht="14.4" customHeight="1" x14ac:dyDescent="0.3">
      <c r="A272" s="232" t="s">
        <v>2918</v>
      </c>
      <c r="B272" s="232" t="s">
        <v>3000</v>
      </c>
      <c r="C272" s="233">
        <v>204024</v>
      </c>
      <c r="D272" s="232" t="s">
        <v>2281</v>
      </c>
      <c r="E272" s="247" t="s">
        <v>3004</v>
      </c>
      <c r="F272" s="234" t="s">
        <v>2391</v>
      </c>
      <c r="G272" s="232" t="s">
        <v>3005</v>
      </c>
      <c r="H272" s="232" t="s">
        <v>2588</v>
      </c>
      <c r="I272" s="232" t="s">
        <v>2939</v>
      </c>
      <c r="J272" s="232">
        <v>1000</v>
      </c>
      <c r="K272" s="232" t="s">
        <v>2552</v>
      </c>
      <c r="L272" s="232">
        <v>350000</v>
      </c>
      <c r="M272" s="235">
        <v>0</v>
      </c>
      <c r="N272" s="235">
        <v>150000</v>
      </c>
      <c r="O272" s="235">
        <v>150000</v>
      </c>
      <c r="P272" s="232" t="s">
        <v>2525</v>
      </c>
    </row>
    <row r="273" spans="1:16" s="232" customFormat="1" ht="14.4" customHeight="1" x14ac:dyDescent="0.3">
      <c r="A273" s="232" t="s">
        <v>2918</v>
      </c>
      <c r="B273" s="232" t="s">
        <v>3000</v>
      </c>
      <c r="C273" s="233">
        <v>204024</v>
      </c>
      <c r="D273" s="232" t="s">
        <v>2281</v>
      </c>
      <c r="E273" s="232" t="s">
        <v>3006</v>
      </c>
      <c r="F273" s="233">
        <v>4600000000</v>
      </c>
      <c r="G273" s="232" t="s">
        <v>3006</v>
      </c>
      <c r="H273" s="232" t="s">
        <v>3007</v>
      </c>
      <c r="I273" s="232" t="s">
        <v>2415</v>
      </c>
      <c r="J273" s="232">
        <v>1000</v>
      </c>
      <c r="L273" s="232">
        <v>500000</v>
      </c>
      <c r="M273" s="235">
        <v>0</v>
      </c>
      <c r="N273" s="235">
        <v>150000</v>
      </c>
      <c r="O273" s="235">
        <v>100000</v>
      </c>
      <c r="P273" s="232" t="s">
        <v>2525</v>
      </c>
    </row>
    <row r="274" spans="1:16" s="232" customFormat="1" ht="14.4" customHeight="1" x14ac:dyDescent="0.3">
      <c r="A274" s="232" t="s">
        <v>2918</v>
      </c>
      <c r="B274" s="232" t="s">
        <v>3000</v>
      </c>
      <c r="C274" s="233">
        <v>204024</v>
      </c>
      <c r="D274" s="232" t="s">
        <v>2281</v>
      </c>
      <c r="E274" s="232" t="s">
        <v>3008</v>
      </c>
      <c r="F274" s="233">
        <v>4600000000</v>
      </c>
      <c r="G274" s="232" t="s">
        <v>3009</v>
      </c>
      <c r="H274" s="232" t="s">
        <v>3010</v>
      </c>
      <c r="I274" s="232" t="s">
        <v>2415</v>
      </c>
      <c r="J274" s="232">
        <v>1000</v>
      </c>
      <c r="L274" s="232">
        <v>0</v>
      </c>
      <c r="M274" s="235">
        <v>250000</v>
      </c>
      <c r="N274" s="235">
        <v>500000</v>
      </c>
      <c r="O274" s="235">
        <v>500000</v>
      </c>
      <c r="P274" s="232" t="s">
        <v>2525</v>
      </c>
    </row>
    <row r="275" spans="1:16" s="232" customFormat="1" ht="14.4" customHeight="1" x14ac:dyDescent="0.3">
      <c r="A275" s="232" t="s">
        <v>2918</v>
      </c>
      <c r="B275" s="232" t="s">
        <v>3000</v>
      </c>
      <c r="C275" s="233">
        <v>204024</v>
      </c>
      <c r="D275" s="232" t="s">
        <v>2281</v>
      </c>
      <c r="E275" s="232" t="s">
        <v>3011</v>
      </c>
      <c r="F275" s="233">
        <v>4600000000</v>
      </c>
      <c r="G275" s="232" t="s">
        <v>3012</v>
      </c>
      <c r="H275" s="232" t="s">
        <v>3013</v>
      </c>
      <c r="I275" s="232" t="s">
        <v>2415</v>
      </c>
      <c r="J275" s="232">
        <v>1000</v>
      </c>
      <c r="L275" s="232">
        <v>200000</v>
      </c>
      <c r="M275" s="235">
        <v>50000</v>
      </c>
      <c r="N275" s="235">
        <v>75000</v>
      </c>
      <c r="O275" s="235">
        <v>50000</v>
      </c>
      <c r="P275" s="232" t="s">
        <v>2525</v>
      </c>
    </row>
    <row r="276" spans="1:16" s="232" customFormat="1" ht="14.4" customHeight="1" x14ac:dyDescent="0.3">
      <c r="A276" s="232" t="s">
        <v>2918</v>
      </c>
      <c r="B276" s="232" t="s">
        <v>3000</v>
      </c>
      <c r="C276" s="233">
        <v>204024</v>
      </c>
      <c r="D276" s="232" t="s">
        <v>2281</v>
      </c>
      <c r="E276" s="247" t="s">
        <v>3014</v>
      </c>
      <c r="F276" s="234" t="s">
        <v>2298</v>
      </c>
      <c r="G276" s="232" t="s">
        <v>3015</v>
      </c>
      <c r="H276" s="232" t="s">
        <v>3016</v>
      </c>
      <c r="I276" s="232" t="s">
        <v>2953</v>
      </c>
      <c r="J276" s="232">
        <v>1000</v>
      </c>
      <c r="K276" s="232" t="s">
        <v>2552</v>
      </c>
      <c r="L276" s="232">
        <v>200000</v>
      </c>
      <c r="M276" s="235">
        <v>100000</v>
      </c>
      <c r="N276" s="235">
        <v>50000</v>
      </c>
      <c r="O276" s="235">
        <v>50000</v>
      </c>
      <c r="P276" s="232" t="s">
        <v>2525</v>
      </c>
    </row>
    <row r="277" spans="1:16" s="232" customFormat="1" ht="14.4" customHeight="1" x14ac:dyDescent="0.3">
      <c r="A277" s="232" t="s">
        <v>2918</v>
      </c>
      <c r="B277" s="232" t="s">
        <v>3000</v>
      </c>
      <c r="C277" s="233">
        <v>204024</v>
      </c>
      <c r="D277" s="232" t="s">
        <v>2281</v>
      </c>
      <c r="E277" s="247" t="s">
        <v>3017</v>
      </c>
      <c r="F277" s="234" t="s">
        <v>2292</v>
      </c>
      <c r="G277" s="232" t="s">
        <v>3018</v>
      </c>
      <c r="H277" s="232" t="s">
        <v>3019</v>
      </c>
      <c r="I277" s="232" t="s">
        <v>2705</v>
      </c>
      <c r="J277" s="232">
        <v>1000</v>
      </c>
      <c r="K277" s="232" t="s">
        <v>2552</v>
      </c>
      <c r="L277" s="232">
        <v>360000</v>
      </c>
      <c r="M277" s="235">
        <v>360000</v>
      </c>
      <c r="N277" s="235">
        <v>0</v>
      </c>
      <c r="O277" s="235">
        <v>0</v>
      </c>
      <c r="P277" s="232" t="s">
        <v>2525</v>
      </c>
    </row>
    <row r="278" spans="1:16" s="232" customFormat="1" ht="14.4" customHeight="1" x14ac:dyDescent="0.3">
      <c r="A278" s="232" t="s">
        <v>2918</v>
      </c>
      <c r="B278" s="232" t="s">
        <v>3000</v>
      </c>
      <c r="C278" s="233">
        <v>204024</v>
      </c>
      <c r="D278" s="232" t="s">
        <v>2281</v>
      </c>
      <c r="E278" s="247" t="s">
        <v>3014</v>
      </c>
      <c r="F278" s="234" t="s">
        <v>2298</v>
      </c>
      <c r="G278" s="232" t="s">
        <v>3015</v>
      </c>
      <c r="H278" s="232" t="s">
        <v>3020</v>
      </c>
      <c r="I278" s="232" t="s">
        <v>2953</v>
      </c>
      <c r="J278" s="232">
        <v>1000</v>
      </c>
      <c r="K278" s="232" t="s">
        <v>2552</v>
      </c>
      <c r="L278" s="232">
        <v>250000</v>
      </c>
      <c r="M278" s="235">
        <v>250000</v>
      </c>
      <c r="N278" s="235">
        <v>250000</v>
      </c>
      <c r="O278" s="235">
        <v>250000</v>
      </c>
      <c r="P278" s="232" t="s">
        <v>2525</v>
      </c>
    </row>
    <row r="279" spans="1:16" s="232" customFormat="1" ht="14.4" customHeight="1" x14ac:dyDescent="0.3">
      <c r="A279" s="232" t="s">
        <v>2918</v>
      </c>
      <c r="B279" s="232" t="s">
        <v>3021</v>
      </c>
      <c r="C279" s="233">
        <v>204039</v>
      </c>
      <c r="D279" s="232" t="s">
        <v>2281</v>
      </c>
      <c r="E279" s="247" t="s">
        <v>3022</v>
      </c>
      <c r="F279" s="234" t="s">
        <v>2174</v>
      </c>
      <c r="G279" s="232" t="s">
        <v>3023</v>
      </c>
      <c r="H279" s="232" t="s">
        <v>2604</v>
      </c>
      <c r="I279" s="232" t="s">
        <v>2177</v>
      </c>
      <c r="J279" s="232">
        <v>1000</v>
      </c>
      <c r="K279" s="232" t="s">
        <v>2552</v>
      </c>
      <c r="L279" s="232">
        <v>116153.94</v>
      </c>
      <c r="M279" s="235"/>
      <c r="N279" s="235"/>
      <c r="O279" s="235"/>
      <c r="P279" s="232" t="s">
        <v>2525</v>
      </c>
    </row>
    <row r="280" spans="1:16" s="232" customFormat="1" ht="14.4" customHeight="1" x14ac:dyDescent="0.3">
      <c r="A280" s="232" t="s">
        <v>2918</v>
      </c>
      <c r="B280" s="232" t="s">
        <v>3021</v>
      </c>
      <c r="C280" s="233">
        <v>204039</v>
      </c>
      <c r="D280" s="232" t="s">
        <v>2281</v>
      </c>
      <c r="E280" s="247" t="s">
        <v>3024</v>
      </c>
      <c r="F280" s="234" t="s">
        <v>2391</v>
      </c>
      <c r="G280" s="232" t="s">
        <v>3025</v>
      </c>
      <c r="H280" s="232" t="s">
        <v>2588</v>
      </c>
      <c r="I280" s="232" t="s">
        <v>2939</v>
      </c>
      <c r="J280" s="232">
        <v>1000</v>
      </c>
      <c r="K280" s="232" t="s">
        <v>2552</v>
      </c>
      <c r="L280" s="232">
        <v>46015</v>
      </c>
      <c r="M280" s="235"/>
      <c r="N280" s="235"/>
      <c r="O280" s="235"/>
      <c r="P280" s="232" t="s">
        <v>2525</v>
      </c>
    </row>
    <row r="281" spans="1:16" s="232" customFormat="1" ht="14.4" customHeight="1" x14ac:dyDescent="0.3">
      <c r="A281" s="232" t="s">
        <v>2918</v>
      </c>
      <c r="B281" s="232" t="s">
        <v>3026</v>
      </c>
      <c r="C281" s="233">
        <v>204040</v>
      </c>
      <c r="D281" s="232" t="s">
        <v>2281</v>
      </c>
      <c r="E281" s="247" t="s">
        <v>3027</v>
      </c>
      <c r="F281" s="234" t="s">
        <v>2174</v>
      </c>
      <c r="G281" s="232" t="s">
        <v>3028</v>
      </c>
      <c r="H281" s="232" t="s">
        <v>2935</v>
      </c>
      <c r="I281" s="232" t="s">
        <v>2177</v>
      </c>
      <c r="J281" s="232">
        <v>1000</v>
      </c>
      <c r="K281" s="232" t="s">
        <v>2552</v>
      </c>
      <c r="L281" s="232">
        <v>60000</v>
      </c>
      <c r="M281" s="235">
        <v>60000</v>
      </c>
      <c r="N281" s="235">
        <v>60000</v>
      </c>
      <c r="O281" s="235">
        <v>60000</v>
      </c>
      <c r="P281" s="232" t="s">
        <v>2525</v>
      </c>
    </row>
    <row r="282" spans="1:16" s="232" customFormat="1" ht="14.4" customHeight="1" x14ac:dyDescent="0.3">
      <c r="A282" s="232" t="s">
        <v>2918</v>
      </c>
      <c r="B282" s="232" t="s">
        <v>3026</v>
      </c>
      <c r="C282" s="233">
        <v>204040</v>
      </c>
      <c r="D282" s="232" t="s">
        <v>2281</v>
      </c>
      <c r="E282" s="247" t="s">
        <v>3029</v>
      </c>
      <c r="F282" s="234" t="s">
        <v>2391</v>
      </c>
      <c r="G282" s="232" t="s">
        <v>3030</v>
      </c>
      <c r="H282" s="232" t="s">
        <v>3031</v>
      </c>
      <c r="I282" s="232" t="s">
        <v>2939</v>
      </c>
      <c r="J282" s="232">
        <v>1000</v>
      </c>
      <c r="K282" s="232" t="s">
        <v>2552</v>
      </c>
      <c r="L282" s="232">
        <v>20000</v>
      </c>
      <c r="M282" s="235"/>
      <c r="N282" s="235"/>
      <c r="O282" s="235"/>
      <c r="P282" s="232" t="s">
        <v>2525</v>
      </c>
    </row>
    <row r="283" spans="1:16" s="232" customFormat="1" ht="14.4" customHeight="1" x14ac:dyDescent="0.3">
      <c r="A283" s="232" t="s">
        <v>2918</v>
      </c>
      <c r="B283" s="232" t="s">
        <v>3032</v>
      </c>
      <c r="C283" s="233">
        <v>204046</v>
      </c>
      <c r="D283" s="232" t="s">
        <v>2281</v>
      </c>
      <c r="E283" s="247" t="s">
        <v>3033</v>
      </c>
      <c r="F283" s="234" t="s">
        <v>2174</v>
      </c>
      <c r="G283" s="232" t="s">
        <v>3034</v>
      </c>
      <c r="H283" s="232" t="s">
        <v>2935</v>
      </c>
      <c r="I283" s="232" t="s">
        <v>2177</v>
      </c>
      <c r="J283" s="232">
        <v>1000</v>
      </c>
      <c r="K283" s="232" t="s">
        <v>2552</v>
      </c>
      <c r="L283" s="232">
        <v>30000</v>
      </c>
      <c r="M283" s="235"/>
      <c r="N283" s="235"/>
      <c r="O283" s="235"/>
      <c r="P283" s="232" t="s">
        <v>2525</v>
      </c>
    </row>
    <row r="284" spans="1:16" s="232" customFormat="1" ht="14.4" customHeight="1" x14ac:dyDescent="0.3">
      <c r="A284" s="232" t="s">
        <v>2918</v>
      </c>
      <c r="B284" s="232" t="s">
        <v>3032</v>
      </c>
      <c r="C284" s="233">
        <v>204046</v>
      </c>
      <c r="D284" s="232" t="s">
        <v>2281</v>
      </c>
      <c r="E284" s="232" t="s">
        <v>3035</v>
      </c>
      <c r="F284" s="233">
        <v>4600000000</v>
      </c>
      <c r="G284" s="232" t="s">
        <v>3036</v>
      </c>
      <c r="H284" s="232" t="s">
        <v>3037</v>
      </c>
      <c r="I284" s="232" t="s">
        <v>2415</v>
      </c>
      <c r="J284" s="232">
        <v>1000</v>
      </c>
      <c r="L284" s="232" t="s">
        <v>3038</v>
      </c>
      <c r="M284" s="235">
        <v>15000</v>
      </c>
      <c r="N284" s="235">
        <v>15000</v>
      </c>
      <c r="O284" s="235"/>
      <c r="P284" s="232" t="s">
        <v>2525</v>
      </c>
    </row>
    <row r="285" spans="1:16" s="232" customFormat="1" ht="14.4" customHeight="1" x14ac:dyDescent="0.3">
      <c r="A285" s="232" t="s">
        <v>2918</v>
      </c>
      <c r="B285" s="232" t="s">
        <v>3032</v>
      </c>
      <c r="C285" s="233">
        <v>204046</v>
      </c>
      <c r="D285" s="232" t="s">
        <v>2281</v>
      </c>
      <c r="E285" s="232" t="s">
        <v>3039</v>
      </c>
      <c r="F285" s="234" t="s">
        <v>2391</v>
      </c>
      <c r="G285" s="232" t="s">
        <v>3040</v>
      </c>
      <c r="H285" s="232" t="s">
        <v>3031</v>
      </c>
      <c r="I285" s="232" t="s">
        <v>2939</v>
      </c>
      <c r="J285" s="232">
        <v>1000</v>
      </c>
      <c r="K285" s="232" t="s">
        <v>2552</v>
      </c>
      <c r="M285" s="235">
        <v>0</v>
      </c>
      <c r="N285" s="235"/>
      <c r="O285" s="235"/>
      <c r="P285" s="232" t="s">
        <v>2525</v>
      </c>
    </row>
    <row r="286" spans="1:16" s="232" customFormat="1" ht="14.4" customHeight="1" x14ac:dyDescent="0.3">
      <c r="A286" s="232" t="s">
        <v>2918</v>
      </c>
      <c r="B286" s="232" t="s">
        <v>3032</v>
      </c>
      <c r="C286" s="233">
        <v>204046</v>
      </c>
      <c r="D286" s="232" t="s">
        <v>2281</v>
      </c>
      <c r="E286" s="232" t="s">
        <v>3041</v>
      </c>
      <c r="F286" s="234" t="s">
        <v>2298</v>
      </c>
      <c r="G286" s="232" t="s">
        <v>3042</v>
      </c>
      <c r="H286" s="232" t="s">
        <v>3043</v>
      </c>
      <c r="I286" s="232" t="s">
        <v>2953</v>
      </c>
      <c r="J286" s="232">
        <v>1000</v>
      </c>
      <c r="K286" s="232" t="s">
        <v>2552</v>
      </c>
      <c r="M286" s="235">
        <v>40000</v>
      </c>
      <c r="N286" s="235">
        <v>40000</v>
      </c>
      <c r="O286" s="235"/>
      <c r="P286" s="232" t="s">
        <v>2525</v>
      </c>
    </row>
    <row r="287" spans="1:16" s="232" customFormat="1" ht="14.4" customHeight="1" x14ac:dyDescent="0.3">
      <c r="A287" s="232" t="s">
        <v>2918</v>
      </c>
      <c r="B287" s="232" t="s">
        <v>3044</v>
      </c>
      <c r="C287" s="233">
        <v>204051</v>
      </c>
      <c r="D287" s="232" t="s">
        <v>2281</v>
      </c>
      <c r="E287" s="232" t="s">
        <v>3045</v>
      </c>
      <c r="F287" s="234" t="s">
        <v>2391</v>
      </c>
      <c r="G287" s="232" t="s">
        <v>3046</v>
      </c>
      <c r="H287" s="232" t="s">
        <v>3047</v>
      </c>
      <c r="I287" s="232" t="s">
        <v>2939</v>
      </c>
      <c r="J287" s="232">
        <v>1000</v>
      </c>
      <c r="K287" s="232" t="s">
        <v>2552</v>
      </c>
      <c r="L287" s="232">
        <v>30000</v>
      </c>
      <c r="M287" s="235"/>
      <c r="N287" s="235"/>
      <c r="O287" s="235"/>
      <c r="P287" s="232" t="s">
        <v>2525</v>
      </c>
    </row>
    <row r="288" spans="1:16" s="232" customFormat="1" ht="14.4" customHeight="1" x14ac:dyDescent="0.3">
      <c r="A288" s="232" t="s">
        <v>2918</v>
      </c>
      <c r="B288" s="232" t="s">
        <v>3044</v>
      </c>
      <c r="C288" s="233">
        <v>204051</v>
      </c>
      <c r="D288" s="232" t="s">
        <v>2281</v>
      </c>
      <c r="E288" s="232" t="s">
        <v>3045</v>
      </c>
      <c r="F288" s="234" t="s">
        <v>2391</v>
      </c>
      <c r="G288" s="232" t="s">
        <v>3046</v>
      </c>
      <c r="H288" s="232" t="s">
        <v>3048</v>
      </c>
      <c r="I288" s="232" t="s">
        <v>2939</v>
      </c>
      <c r="J288" s="232">
        <v>1000</v>
      </c>
      <c r="K288" s="232" t="s">
        <v>2552</v>
      </c>
      <c r="L288" s="232">
        <v>50000</v>
      </c>
      <c r="M288" s="235"/>
      <c r="N288" s="235"/>
      <c r="O288" s="235"/>
      <c r="P288" s="232" t="s">
        <v>2525</v>
      </c>
    </row>
    <row r="289" spans="1:16" s="232" customFormat="1" ht="14.4" customHeight="1" x14ac:dyDescent="0.3">
      <c r="A289" s="232" t="s">
        <v>2918</v>
      </c>
      <c r="B289" s="232" t="s">
        <v>3044</v>
      </c>
      <c r="C289" s="233">
        <v>204051</v>
      </c>
      <c r="D289" s="232" t="s">
        <v>2281</v>
      </c>
      <c r="E289" s="232" t="s">
        <v>3045</v>
      </c>
      <c r="F289" s="234" t="s">
        <v>2391</v>
      </c>
      <c r="G289" s="232" t="s">
        <v>3046</v>
      </c>
      <c r="H289" s="232" t="s">
        <v>3049</v>
      </c>
      <c r="I289" s="232" t="s">
        <v>2939</v>
      </c>
      <c r="J289" s="232">
        <v>1000</v>
      </c>
      <c r="K289" s="232" t="s">
        <v>2552</v>
      </c>
      <c r="L289" s="232">
        <v>50000</v>
      </c>
      <c r="M289" s="235">
        <v>100000</v>
      </c>
      <c r="N289" s="235">
        <v>100000</v>
      </c>
      <c r="O289" s="235">
        <v>100000</v>
      </c>
      <c r="P289" s="232" t="s">
        <v>2525</v>
      </c>
    </row>
    <row r="290" spans="1:16" s="232" customFormat="1" ht="14.4" customHeight="1" x14ac:dyDescent="0.3">
      <c r="A290" s="232" t="s">
        <v>2918</v>
      </c>
      <c r="B290" s="232" t="s">
        <v>3044</v>
      </c>
      <c r="C290" s="233">
        <v>204051</v>
      </c>
      <c r="D290" s="232" t="s">
        <v>2281</v>
      </c>
      <c r="E290" s="232" t="s">
        <v>3050</v>
      </c>
      <c r="F290" s="234" t="s">
        <v>2174</v>
      </c>
      <c r="G290" s="232" t="s">
        <v>3051</v>
      </c>
      <c r="H290" s="232" t="s">
        <v>3052</v>
      </c>
      <c r="I290" s="232" t="s">
        <v>2177</v>
      </c>
      <c r="J290" s="232">
        <v>1000</v>
      </c>
      <c r="K290" s="232" t="s">
        <v>2552</v>
      </c>
      <c r="L290" s="232">
        <v>250000</v>
      </c>
      <c r="M290" s="235">
        <v>0</v>
      </c>
      <c r="N290" s="235"/>
      <c r="O290" s="235"/>
      <c r="P290" s="232" t="s">
        <v>2525</v>
      </c>
    </row>
    <row r="291" spans="1:16" s="232" customFormat="1" ht="14.4" customHeight="1" x14ac:dyDescent="0.3">
      <c r="A291" s="232" t="s">
        <v>2918</v>
      </c>
      <c r="B291" s="232" t="s">
        <v>3044</v>
      </c>
      <c r="C291" s="233">
        <v>204051</v>
      </c>
      <c r="D291" s="232" t="s">
        <v>2281</v>
      </c>
      <c r="E291" s="232" t="s">
        <v>3045</v>
      </c>
      <c r="F291" s="234" t="s">
        <v>2391</v>
      </c>
      <c r="G291" s="232" t="s">
        <v>3046</v>
      </c>
      <c r="H291" s="232" t="s">
        <v>3053</v>
      </c>
      <c r="I291" s="232" t="s">
        <v>2939</v>
      </c>
      <c r="J291" s="232">
        <v>1000</v>
      </c>
      <c r="K291" s="232" t="s">
        <v>2552</v>
      </c>
      <c r="L291" s="232">
        <v>20000</v>
      </c>
      <c r="M291" s="235">
        <v>0</v>
      </c>
      <c r="N291" s="235"/>
      <c r="O291" s="235"/>
      <c r="P291" s="232" t="s">
        <v>2525</v>
      </c>
    </row>
    <row r="292" spans="1:16" s="232" customFormat="1" ht="14.4" customHeight="1" x14ac:dyDescent="0.3">
      <c r="A292" s="232" t="s">
        <v>2918</v>
      </c>
      <c r="B292" s="232" t="s">
        <v>3044</v>
      </c>
      <c r="C292" s="233">
        <v>204051</v>
      </c>
      <c r="D292" s="232" t="s">
        <v>2281</v>
      </c>
      <c r="E292" s="232" t="s">
        <v>3054</v>
      </c>
      <c r="F292" s="234" t="s">
        <v>2298</v>
      </c>
      <c r="G292" s="232" t="s">
        <v>3055</v>
      </c>
      <c r="H292" s="232" t="s">
        <v>3056</v>
      </c>
      <c r="I292" s="232" t="s">
        <v>2953</v>
      </c>
      <c r="J292" s="232">
        <v>1000</v>
      </c>
      <c r="K292" s="232" t="s">
        <v>2552</v>
      </c>
      <c r="M292" s="235">
        <v>150000</v>
      </c>
      <c r="N292" s="235">
        <v>150000</v>
      </c>
      <c r="O292" s="235">
        <v>150000</v>
      </c>
      <c r="P292" s="232" t="s">
        <v>2525</v>
      </c>
    </row>
    <row r="293" spans="1:16" s="232" customFormat="1" ht="14.4" customHeight="1" x14ac:dyDescent="0.3">
      <c r="A293" s="232" t="s">
        <v>2918</v>
      </c>
      <c r="B293" s="232" t="s">
        <v>3057</v>
      </c>
      <c r="C293" s="233">
        <v>204022</v>
      </c>
      <c r="D293" s="232" t="s">
        <v>2281</v>
      </c>
      <c r="E293" s="232" t="s">
        <v>3058</v>
      </c>
      <c r="F293" s="234" t="s">
        <v>2174</v>
      </c>
      <c r="G293" s="232" t="s">
        <v>3059</v>
      </c>
      <c r="H293" s="232" t="s">
        <v>2935</v>
      </c>
      <c r="I293" s="232" t="s">
        <v>2177</v>
      </c>
      <c r="J293" s="232">
        <v>1000</v>
      </c>
      <c r="K293" s="232" t="s">
        <v>2552</v>
      </c>
      <c r="L293" s="232">
        <v>165000</v>
      </c>
      <c r="M293" s="235">
        <v>75000</v>
      </c>
      <c r="N293" s="235">
        <v>45000</v>
      </c>
      <c r="O293" s="235">
        <v>30000</v>
      </c>
      <c r="P293" s="232" t="s">
        <v>2525</v>
      </c>
    </row>
    <row r="294" spans="1:16" s="232" customFormat="1" ht="14.4" customHeight="1" x14ac:dyDescent="0.3">
      <c r="A294" s="232" t="s">
        <v>2918</v>
      </c>
      <c r="B294" s="232" t="s">
        <v>3057</v>
      </c>
      <c r="C294" s="233">
        <v>204022</v>
      </c>
      <c r="D294" s="232" t="s">
        <v>2281</v>
      </c>
      <c r="E294" s="232" t="s">
        <v>3060</v>
      </c>
      <c r="F294" s="233">
        <v>4600000000</v>
      </c>
      <c r="G294" s="232" t="s">
        <v>3061</v>
      </c>
      <c r="H294" s="232" t="s">
        <v>3062</v>
      </c>
      <c r="I294" s="232" t="s">
        <v>2415</v>
      </c>
      <c r="J294" s="232">
        <v>1000</v>
      </c>
      <c r="L294" s="232" t="s">
        <v>3038</v>
      </c>
      <c r="M294" s="235">
        <v>100000</v>
      </c>
      <c r="N294" s="235">
        <v>50000</v>
      </c>
      <c r="O294" s="235">
        <v>50000</v>
      </c>
      <c r="P294" s="232" t="s">
        <v>2525</v>
      </c>
    </row>
    <row r="295" spans="1:16" s="232" customFormat="1" ht="14.4" customHeight="1" x14ac:dyDescent="0.3">
      <c r="A295" s="232" t="s">
        <v>2918</v>
      </c>
      <c r="B295" s="232" t="s">
        <v>3057</v>
      </c>
      <c r="C295" s="233">
        <v>204022</v>
      </c>
      <c r="D295" s="232" t="s">
        <v>2281</v>
      </c>
      <c r="E295" s="232" t="s">
        <v>3063</v>
      </c>
      <c r="F295" s="234" t="s">
        <v>2391</v>
      </c>
      <c r="G295" s="232" t="s">
        <v>3064</v>
      </c>
      <c r="H295" s="232" t="s">
        <v>3031</v>
      </c>
      <c r="I295" s="232" t="s">
        <v>2939</v>
      </c>
      <c r="J295" s="232">
        <v>1000</v>
      </c>
      <c r="K295" s="232" t="s">
        <v>2552</v>
      </c>
      <c r="M295" s="235">
        <v>0</v>
      </c>
      <c r="N295" s="235">
        <v>20000</v>
      </c>
      <c r="O295" s="235">
        <v>10000</v>
      </c>
      <c r="P295" s="232" t="s">
        <v>2525</v>
      </c>
    </row>
    <row r="296" spans="1:16" s="232" customFormat="1" ht="14.4" customHeight="1" x14ac:dyDescent="0.3">
      <c r="A296" s="232" t="s">
        <v>2918</v>
      </c>
      <c r="B296" s="232" t="s">
        <v>3057</v>
      </c>
      <c r="C296" s="233">
        <v>204022</v>
      </c>
      <c r="D296" s="232" t="s">
        <v>2281</v>
      </c>
      <c r="E296" s="232" t="s">
        <v>3065</v>
      </c>
      <c r="F296" s="234" t="s">
        <v>2298</v>
      </c>
      <c r="G296" s="232" t="s">
        <v>3066</v>
      </c>
      <c r="H296" s="232" t="s">
        <v>3043</v>
      </c>
      <c r="I296" s="232" t="s">
        <v>2953</v>
      </c>
      <c r="J296" s="232">
        <v>1000</v>
      </c>
      <c r="K296" s="232" t="s">
        <v>2552</v>
      </c>
      <c r="M296" s="235">
        <v>60000</v>
      </c>
      <c r="N296" s="235">
        <v>20000</v>
      </c>
      <c r="O296" s="235">
        <v>20000</v>
      </c>
      <c r="P296" s="232" t="s">
        <v>2525</v>
      </c>
    </row>
    <row r="297" spans="1:16" s="232" customFormat="1" ht="14.4" customHeight="1" x14ac:dyDescent="0.3">
      <c r="A297" s="232" t="s">
        <v>2918</v>
      </c>
      <c r="B297" s="232" t="s">
        <v>3067</v>
      </c>
      <c r="C297" s="233">
        <v>204041</v>
      </c>
      <c r="D297" s="232" t="s">
        <v>2281</v>
      </c>
      <c r="E297" s="232" t="s">
        <v>3068</v>
      </c>
      <c r="F297" s="234" t="s">
        <v>2298</v>
      </c>
      <c r="G297" s="232" t="s">
        <v>3069</v>
      </c>
      <c r="H297" s="232" t="s">
        <v>2990</v>
      </c>
      <c r="I297" s="232" t="s">
        <v>3070</v>
      </c>
      <c r="J297" s="232">
        <v>1000</v>
      </c>
      <c r="K297" s="232" t="s">
        <v>2552</v>
      </c>
      <c r="L297" s="232">
        <v>60000</v>
      </c>
      <c r="M297" s="235"/>
      <c r="N297" s="235"/>
      <c r="O297" s="235"/>
      <c r="P297" s="232" t="s">
        <v>2525</v>
      </c>
    </row>
    <row r="298" spans="1:16" s="232" customFormat="1" ht="14.4" customHeight="1" x14ac:dyDescent="0.3">
      <c r="A298" s="232" t="s">
        <v>2918</v>
      </c>
      <c r="B298" s="232" t="s">
        <v>3067</v>
      </c>
      <c r="C298" s="233">
        <v>204041</v>
      </c>
      <c r="D298" s="232" t="s">
        <v>2281</v>
      </c>
      <c r="E298" s="232" t="s">
        <v>3071</v>
      </c>
      <c r="F298" s="234" t="s">
        <v>2174</v>
      </c>
      <c r="G298" s="232" t="s">
        <v>3072</v>
      </c>
      <c r="H298" s="232" t="s">
        <v>2935</v>
      </c>
      <c r="I298" s="232" t="s">
        <v>2177</v>
      </c>
      <c r="J298" s="232">
        <v>1000</v>
      </c>
      <c r="K298" s="232" t="s">
        <v>2552</v>
      </c>
      <c r="L298" s="232">
        <v>75000</v>
      </c>
      <c r="M298" s="235">
        <v>45000</v>
      </c>
      <c r="N298" s="235">
        <v>45000</v>
      </c>
      <c r="O298" s="235">
        <v>45000</v>
      </c>
      <c r="P298" s="232" t="s">
        <v>2525</v>
      </c>
    </row>
    <row r="299" spans="1:16" s="232" customFormat="1" ht="14.4" customHeight="1" x14ac:dyDescent="0.3">
      <c r="A299" s="232" t="s">
        <v>2918</v>
      </c>
      <c r="B299" s="232" t="s">
        <v>3067</v>
      </c>
      <c r="C299" s="233">
        <v>204041</v>
      </c>
      <c r="D299" s="232" t="s">
        <v>2281</v>
      </c>
      <c r="E299" s="232" t="s">
        <v>3073</v>
      </c>
      <c r="F299" s="234" t="s">
        <v>2391</v>
      </c>
      <c r="G299" s="232" t="s">
        <v>3074</v>
      </c>
      <c r="H299" s="232" t="s">
        <v>3075</v>
      </c>
      <c r="I299" s="232" t="s">
        <v>2939</v>
      </c>
      <c r="J299" s="232">
        <v>1000</v>
      </c>
      <c r="K299" s="232" t="s">
        <v>2552</v>
      </c>
      <c r="M299" s="235">
        <v>60000</v>
      </c>
      <c r="N299" s="235"/>
      <c r="O299" s="235"/>
      <c r="P299" s="232" t="s">
        <v>2525</v>
      </c>
    </row>
    <row r="300" spans="1:16" s="232" customFormat="1" ht="14.4" customHeight="1" x14ac:dyDescent="0.3">
      <c r="A300" s="232" t="s">
        <v>2918</v>
      </c>
      <c r="B300" s="232" t="s">
        <v>3067</v>
      </c>
      <c r="C300" s="233">
        <v>204041</v>
      </c>
      <c r="D300" s="232" t="s">
        <v>2281</v>
      </c>
      <c r="E300" s="232" t="s">
        <v>3068</v>
      </c>
      <c r="F300" s="234" t="s">
        <v>2298</v>
      </c>
      <c r="G300" s="232" t="s">
        <v>3069</v>
      </c>
      <c r="H300" s="232" t="s">
        <v>2991</v>
      </c>
      <c r="I300" s="232" t="s">
        <v>3070</v>
      </c>
      <c r="J300" s="232">
        <v>1000</v>
      </c>
      <c r="K300" s="232" t="s">
        <v>2552</v>
      </c>
      <c r="L300" s="232">
        <v>28000</v>
      </c>
      <c r="M300" s="235"/>
      <c r="N300" s="235"/>
      <c r="O300" s="235"/>
      <c r="P300" s="232" t="s">
        <v>2525</v>
      </c>
    </row>
    <row r="301" spans="1:16" s="232" customFormat="1" ht="14.4" customHeight="1" x14ac:dyDescent="0.3">
      <c r="A301" s="232" t="s">
        <v>2918</v>
      </c>
      <c r="B301" s="232" t="s">
        <v>3067</v>
      </c>
      <c r="C301" s="233">
        <v>204041</v>
      </c>
      <c r="D301" s="232" t="s">
        <v>2281</v>
      </c>
      <c r="E301" s="232" t="s">
        <v>3073</v>
      </c>
      <c r="F301" s="234" t="s">
        <v>2391</v>
      </c>
      <c r="G301" s="232" t="s">
        <v>3074</v>
      </c>
      <c r="H301" s="232" t="s">
        <v>3076</v>
      </c>
      <c r="I301" s="232" t="s">
        <v>2939</v>
      </c>
      <c r="J301" s="232">
        <v>1000</v>
      </c>
      <c r="K301" s="232" t="s">
        <v>2552</v>
      </c>
      <c r="M301" s="235">
        <v>0</v>
      </c>
      <c r="N301" s="235"/>
      <c r="O301" s="235"/>
      <c r="P301" s="232" t="s">
        <v>2525</v>
      </c>
    </row>
    <row r="302" spans="1:16" s="232" customFormat="1" ht="14.4" customHeight="1" x14ac:dyDescent="0.3">
      <c r="A302" s="232" t="s">
        <v>2918</v>
      </c>
      <c r="B302" s="232" t="s">
        <v>3077</v>
      </c>
      <c r="C302" s="233">
        <v>204825</v>
      </c>
      <c r="D302" s="232" t="s">
        <v>2281</v>
      </c>
      <c r="E302" s="232" t="s">
        <v>3078</v>
      </c>
      <c r="F302" s="234" t="s">
        <v>2174</v>
      </c>
      <c r="G302" s="232" t="s">
        <v>3079</v>
      </c>
      <c r="H302" s="232" t="s">
        <v>2935</v>
      </c>
      <c r="I302" s="232" t="s">
        <v>2177</v>
      </c>
      <c r="J302" s="232">
        <v>1000</v>
      </c>
      <c r="K302" s="232" t="s">
        <v>2552</v>
      </c>
      <c r="L302" s="232">
        <v>200000</v>
      </c>
      <c r="M302" s="235">
        <v>300000</v>
      </c>
      <c r="N302" s="235">
        <v>350000</v>
      </c>
      <c r="O302" s="235">
        <v>400000</v>
      </c>
      <c r="P302" s="232" t="s">
        <v>2525</v>
      </c>
    </row>
    <row r="303" spans="1:16" s="232" customFormat="1" ht="14.4" customHeight="1" x14ac:dyDescent="0.3">
      <c r="A303" s="232" t="s">
        <v>2918</v>
      </c>
      <c r="B303" s="232" t="s">
        <v>3077</v>
      </c>
      <c r="C303" s="233">
        <v>204825</v>
      </c>
      <c r="D303" s="232" t="s">
        <v>2281</v>
      </c>
      <c r="E303" s="232" t="s">
        <v>3080</v>
      </c>
      <c r="F303" s="234" t="s">
        <v>2391</v>
      </c>
      <c r="G303" s="232" t="s">
        <v>3081</v>
      </c>
      <c r="H303" s="232" t="s">
        <v>3031</v>
      </c>
      <c r="I303" s="232" t="s">
        <v>2939</v>
      </c>
      <c r="J303" s="232">
        <v>1000</v>
      </c>
      <c r="K303" s="232" t="s">
        <v>2552</v>
      </c>
      <c r="L303" s="232">
        <v>1500000</v>
      </c>
      <c r="M303" s="235"/>
      <c r="N303" s="235"/>
      <c r="O303" s="235"/>
      <c r="P303" s="232" t="s">
        <v>2525</v>
      </c>
    </row>
    <row r="304" spans="1:16" s="232" customFormat="1" ht="14.4" customHeight="1" x14ac:dyDescent="0.3">
      <c r="A304" s="232" t="s">
        <v>2918</v>
      </c>
      <c r="B304" s="232" t="s">
        <v>3077</v>
      </c>
      <c r="C304" s="233">
        <v>204825</v>
      </c>
      <c r="D304" s="232" t="s">
        <v>2281</v>
      </c>
      <c r="E304" s="232" t="s">
        <v>3082</v>
      </c>
      <c r="F304" s="234" t="s">
        <v>2292</v>
      </c>
      <c r="G304" s="232" t="s">
        <v>3083</v>
      </c>
      <c r="H304" s="232" t="s">
        <v>2967</v>
      </c>
      <c r="I304" s="232" t="s">
        <v>2705</v>
      </c>
      <c r="J304" s="232">
        <v>1000</v>
      </c>
      <c r="K304" s="232" t="s">
        <v>2552</v>
      </c>
      <c r="L304" s="232">
        <v>1500000</v>
      </c>
      <c r="M304" s="235">
        <v>500000</v>
      </c>
      <c r="N304" s="235">
        <v>2500000</v>
      </c>
      <c r="O304" s="235">
        <v>3000000</v>
      </c>
      <c r="P304" s="232" t="s">
        <v>2525</v>
      </c>
    </row>
    <row r="305" spans="1:16" s="232" customFormat="1" ht="14.4" customHeight="1" x14ac:dyDescent="0.3">
      <c r="A305" s="232" t="s">
        <v>2918</v>
      </c>
      <c r="B305" s="232" t="s">
        <v>3084</v>
      </c>
      <c r="C305" s="233">
        <v>204027</v>
      </c>
      <c r="D305" s="232" t="s">
        <v>2281</v>
      </c>
      <c r="E305" s="232" t="s">
        <v>3085</v>
      </c>
      <c r="F305" s="234" t="s">
        <v>2174</v>
      </c>
      <c r="G305" s="232" t="s">
        <v>3086</v>
      </c>
      <c r="H305" s="232" t="s">
        <v>2177</v>
      </c>
      <c r="I305" s="232" t="s">
        <v>2177</v>
      </c>
      <c r="J305" s="232">
        <v>1000</v>
      </c>
      <c r="K305" s="232" t="s">
        <v>2552</v>
      </c>
      <c r="M305" s="235">
        <v>105000</v>
      </c>
      <c r="N305" s="235"/>
      <c r="O305" s="235"/>
      <c r="P305" s="232" t="s">
        <v>2525</v>
      </c>
    </row>
    <row r="306" spans="1:16" s="232" customFormat="1" ht="14.4" customHeight="1" x14ac:dyDescent="0.3">
      <c r="A306" s="232" t="s">
        <v>2918</v>
      </c>
      <c r="B306" s="232" t="s">
        <v>3084</v>
      </c>
      <c r="C306" s="233">
        <v>204027</v>
      </c>
      <c r="D306" s="232" t="s">
        <v>2281</v>
      </c>
      <c r="E306" s="232" t="s">
        <v>3087</v>
      </c>
      <c r="F306" s="234" t="s">
        <v>2391</v>
      </c>
      <c r="G306" s="232" t="s">
        <v>3088</v>
      </c>
      <c r="H306" s="232" t="s">
        <v>2588</v>
      </c>
      <c r="I306" s="232" t="s">
        <v>2939</v>
      </c>
      <c r="J306" s="232">
        <v>1000</v>
      </c>
      <c r="K306" s="232" t="s">
        <v>2552</v>
      </c>
      <c r="M306" s="235">
        <v>0</v>
      </c>
      <c r="N306" s="235"/>
      <c r="O306" s="235"/>
      <c r="P306" s="232" t="s">
        <v>2525</v>
      </c>
    </row>
    <row r="307" spans="1:16" s="232" customFormat="1" ht="14.4" customHeight="1" x14ac:dyDescent="0.3">
      <c r="A307" s="232" t="s">
        <v>2918</v>
      </c>
      <c r="B307" s="232" t="s">
        <v>3021</v>
      </c>
      <c r="C307" s="233">
        <v>204039</v>
      </c>
      <c r="D307" s="232" t="s">
        <v>2281</v>
      </c>
      <c r="E307" s="232" t="s">
        <v>3022</v>
      </c>
      <c r="F307" s="234" t="s">
        <v>2174</v>
      </c>
      <c r="G307" s="232" t="s">
        <v>3023</v>
      </c>
      <c r="H307" s="232" t="s">
        <v>2604</v>
      </c>
      <c r="I307" s="232" t="s">
        <v>2177</v>
      </c>
      <c r="J307" s="232">
        <v>1000</v>
      </c>
      <c r="K307" s="232" t="s">
        <v>2552</v>
      </c>
      <c r="L307" s="232">
        <v>116153.94</v>
      </c>
      <c r="M307" s="235">
        <v>0</v>
      </c>
      <c r="N307" s="235">
        <v>149988</v>
      </c>
      <c r="O307" s="235">
        <v>49996</v>
      </c>
      <c r="P307" s="232" t="s">
        <v>2525</v>
      </c>
    </row>
    <row r="308" spans="1:16" s="232" customFormat="1" ht="14.4" customHeight="1" x14ac:dyDescent="0.3">
      <c r="A308" s="232" t="s">
        <v>2918</v>
      </c>
      <c r="B308" s="232" t="s">
        <v>3021</v>
      </c>
      <c r="C308" s="233">
        <v>204039</v>
      </c>
      <c r="D308" s="232" t="s">
        <v>2281</v>
      </c>
      <c r="E308" s="232" t="s">
        <v>3024</v>
      </c>
      <c r="F308" s="234" t="s">
        <v>2391</v>
      </c>
      <c r="G308" s="232" t="s">
        <v>3025</v>
      </c>
      <c r="H308" s="232" t="s">
        <v>2588</v>
      </c>
      <c r="I308" s="232" t="s">
        <v>2939</v>
      </c>
      <c r="J308" s="232">
        <v>1000</v>
      </c>
      <c r="K308" s="232" t="s">
        <v>2552</v>
      </c>
      <c r="L308" s="232">
        <v>46015</v>
      </c>
      <c r="M308" s="235">
        <v>0</v>
      </c>
      <c r="N308" s="235">
        <v>72497</v>
      </c>
      <c r="O308" s="235">
        <v>61605</v>
      </c>
      <c r="P308" s="232" t="s">
        <v>2525</v>
      </c>
    </row>
    <row r="309" spans="1:16" s="232" customFormat="1" ht="14.4" customHeight="1" x14ac:dyDescent="0.3">
      <c r="A309" s="232" t="s">
        <v>2517</v>
      </c>
      <c r="B309" s="232" t="s">
        <v>2576</v>
      </c>
      <c r="C309" s="233">
        <v>604560</v>
      </c>
      <c r="D309" s="232" t="s">
        <v>2180</v>
      </c>
      <c r="E309" s="232" t="s">
        <v>3089</v>
      </c>
      <c r="F309" s="233">
        <v>4600000000</v>
      </c>
      <c r="G309" s="232" t="s">
        <v>2583</v>
      </c>
      <c r="H309" s="232" t="s">
        <v>2584</v>
      </c>
      <c r="I309" s="232" t="s">
        <v>2585</v>
      </c>
      <c r="J309" s="232">
        <v>1000</v>
      </c>
      <c r="K309" s="232" t="s">
        <v>2586</v>
      </c>
      <c r="L309" s="232">
        <v>5911945</v>
      </c>
      <c r="M309" s="235"/>
      <c r="N309" s="235"/>
      <c r="O309" s="235"/>
    </row>
    <row r="310" spans="1:16" s="232" customFormat="1" ht="14.4" customHeight="1" x14ac:dyDescent="0.3">
      <c r="A310" s="232" t="s">
        <v>2517</v>
      </c>
      <c r="B310" s="232" t="s">
        <v>2670</v>
      </c>
      <c r="C310" s="233">
        <v>604101</v>
      </c>
      <c r="D310" s="232" t="s">
        <v>2281</v>
      </c>
      <c r="E310" s="232" t="s">
        <v>2637</v>
      </c>
      <c r="F310" s="234" t="s">
        <v>2174</v>
      </c>
      <c r="G310" s="232" t="s">
        <v>2638</v>
      </c>
      <c r="H310" s="232" t="s">
        <v>2304</v>
      </c>
      <c r="I310" s="232" t="s">
        <v>3090</v>
      </c>
      <c r="J310" s="232">
        <v>1000</v>
      </c>
      <c r="K310" s="232" t="s">
        <v>2552</v>
      </c>
      <c r="L310" s="232">
        <v>0</v>
      </c>
      <c r="M310" s="235">
        <v>1000000</v>
      </c>
      <c r="N310" s="235">
        <v>0</v>
      </c>
      <c r="O310" s="235">
        <v>0</v>
      </c>
      <c r="P310" s="232" t="s">
        <v>3091</v>
      </c>
    </row>
    <row r="311" spans="1:16" s="232" customFormat="1" ht="14.4" customHeight="1" x14ac:dyDescent="0.3">
      <c r="A311" s="232" t="s">
        <v>2742</v>
      </c>
      <c r="B311" s="232" t="s">
        <v>3092</v>
      </c>
      <c r="C311" s="233">
        <v>403243</v>
      </c>
      <c r="D311" s="232" t="s">
        <v>2180</v>
      </c>
      <c r="E311" s="232" t="s">
        <v>3093</v>
      </c>
      <c r="F311" s="233">
        <v>4600000000</v>
      </c>
      <c r="G311" s="232" t="s">
        <v>3094</v>
      </c>
      <c r="H311" s="232" t="s">
        <v>3095</v>
      </c>
      <c r="I311" s="232" t="s">
        <v>2367</v>
      </c>
      <c r="J311" s="232">
        <v>1000</v>
      </c>
      <c r="M311" s="235">
        <v>3000000</v>
      </c>
      <c r="N311" s="235"/>
      <c r="O311" s="235"/>
      <c r="P311" s="232" t="s">
        <v>2525</v>
      </c>
    </row>
    <row r="312" spans="1:16" s="232" customFormat="1" ht="14.4" customHeight="1" x14ac:dyDescent="0.3">
      <c r="A312" s="232" t="s">
        <v>2742</v>
      </c>
      <c r="B312" s="232" t="s">
        <v>3092</v>
      </c>
      <c r="C312" s="233">
        <v>403243</v>
      </c>
      <c r="D312" s="232" t="s">
        <v>2180</v>
      </c>
      <c r="E312" s="232" t="s">
        <v>3096</v>
      </c>
      <c r="F312" s="233">
        <v>4600000000</v>
      </c>
      <c r="G312" s="232" t="s">
        <v>3097</v>
      </c>
      <c r="H312" s="232" t="s">
        <v>3098</v>
      </c>
      <c r="I312" s="232" t="s">
        <v>2367</v>
      </c>
      <c r="J312" s="232">
        <v>1000</v>
      </c>
      <c r="M312" s="235">
        <v>3328050</v>
      </c>
      <c r="N312" s="235"/>
      <c r="O312" s="235"/>
      <c r="P312" s="232" t="s">
        <v>2525</v>
      </c>
    </row>
    <row r="313" spans="1:16" s="232" customFormat="1" ht="14.4" customHeight="1" x14ac:dyDescent="0.3">
      <c r="A313" s="232" t="s">
        <v>2742</v>
      </c>
      <c r="B313" s="232" t="s">
        <v>3092</v>
      </c>
      <c r="C313" s="233">
        <v>403243</v>
      </c>
      <c r="D313" s="232" t="s">
        <v>2180</v>
      </c>
      <c r="E313" s="232" t="s">
        <v>3099</v>
      </c>
      <c r="F313" s="233">
        <v>4600000000</v>
      </c>
      <c r="G313" s="232" t="s">
        <v>3100</v>
      </c>
      <c r="H313" s="232" t="s">
        <v>3101</v>
      </c>
      <c r="I313" s="232" t="s">
        <v>2367</v>
      </c>
      <c r="J313" s="232">
        <v>1000</v>
      </c>
      <c r="M313" s="235">
        <v>3300000</v>
      </c>
      <c r="N313" s="235"/>
      <c r="O313" s="235"/>
      <c r="P313" s="232" t="s">
        <v>2525</v>
      </c>
    </row>
    <row r="314" spans="1:16" s="232" customFormat="1" ht="14.4" customHeight="1" x14ac:dyDescent="0.3">
      <c r="A314" s="232" t="s">
        <v>2742</v>
      </c>
      <c r="B314" s="232" t="s">
        <v>3092</v>
      </c>
      <c r="C314" s="233">
        <v>403243</v>
      </c>
      <c r="D314" s="232" t="s">
        <v>2180</v>
      </c>
      <c r="E314" s="232" t="s">
        <v>3102</v>
      </c>
      <c r="F314" s="233">
        <v>4600000000</v>
      </c>
      <c r="G314" s="232" t="s">
        <v>3103</v>
      </c>
      <c r="H314" s="232" t="s">
        <v>3104</v>
      </c>
      <c r="I314" s="232" t="s">
        <v>2367</v>
      </c>
      <c r="J314" s="232">
        <v>1000</v>
      </c>
      <c r="M314" s="235">
        <v>3500000</v>
      </c>
      <c r="N314" s="235"/>
      <c r="O314" s="235"/>
      <c r="P314" s="232" t="s">
        <v>2525</v>
      </c>
    </row>
    <row r="315" spans="1:16" s="232" customFormat="1" ht="14.4" customHeight="1" x14ac:dyDescent="0.3">
      <c r="A315" s="232" t="s">
        <v>2742</v>
      </c>
      <c r="B315" s="232" t="s">
        <v>3092</v>
      </c>
      <c r="C315" s="233">
        <v>403243</v>
      </c>
      <c r="D315" s="232" t="s">
        <v>2180</v>
      </c>
      <c r="E315" s="232" t="s">
        <v>3105</v>
      </c>
      <c r="F315" s="233">
        <v>4600000000</v>
      </c>
      <c r="G315" s="232" t="s">
        <v>1366</v>
      </c>
      <c r="H315" s="232" t="s">
        <v>3106</v>
      </c>
      <c r="I315" s="232" t="s">
        <v>2367</v>
      </c>
      <c r="J315" s="232">
        <v>1000</v>
      </c>
      <c r="M315" s="235">
        <v>3348000</v>
      </c>
      <c r="N315" s="235"/>
      <c r="O315" s="235"/>
      <c r="P315" s="232" t="s">
        <v>2525</v>
      </c>
    </row>
    <row r="316" spans="1:16" s="232" customFormat="1" ht="14.4" customHeight="1" x14ac:dyDescent="0.3">
      <c r="A316" s="232" t="s">
        <v>2742</v>
      </c>
      <c r="B316" s="232" t="s">
        <v>3092</v>
      </c>
      <c r="C316" s="233">
        <v>403243</v>
      </c>
      <c r="D316" s="232" t="s">
        <v>2180</v>
      </c>
      <c r="E316" s="232" t="s">
        <v>3107</v>
      </c>
      <c r="F316" s="233">
        <v>4600000000</v>
      </c>
      <c r="G316" s="232" t="s">
        <v>1355</v>
      </c>
      <c r="H316" s="232" t="s">
        <v>3108</v>
      </c>
      <c r="I316" s="232" t="s">
        <v>2367</v>
      </c>
      <c r="J316" s="232">
        <v>1000</v>
      </c>
      <c r="M316" s="235">
        <v>3500000</v>
      </c>
      <c r="N316" s="235"/>
      <c r="O316" s="235"/>
      <c r="P316" s="232" t="s">
        <v>2525</v>
      </c>
    </row>
    <row r="317" spans="1:16" s="232" customFormat="1" ht="14.4" customHeight="1" x14ac:dyDescent="0.3">
      <c r="A317" s="232" t="s">
        <v>2742</v>
      </c>
      <c r="B317" s="232" t="s">
        <v>2751</v>
      </c>
      <c r="C317" s="233">
        <v>404431</v>
      </c>
      <c r="D317" s="232" t="s">
        <v>2180</v>
      </c>
      <c r="E317" s="232" t="s">
        <v>3109</v>
      </c>
      <c r="F317" s="233">
        <v>4600000000</v>
      </c>
      <c r="G317" s="232" t="s">
        <v>3110</v>
      </c>
      <c r="H317" s="232" t="s">
        <v>3111</v>
      </c>
      <c r="M317" s="235"/>
      <c r="N317" s="235"/>
      <c r="O317" s="235"/>
      <c r="P317" s="232" t="s">
        <v>2525</v>
      </c>
    </row>
    <row r="318" spans="1:16" s="232" customFormat="1" ht="14.4" customHeight="1" x14ac:dyDescent="0.3">
      <c r="A318" s="232" t="s">
        <v>2170</v>
      </c>
      <c r="B318" s="232" t="s">
        <v>2179</v>
      </c>
      <c r="C318" s="233">
        <v>504125</v>
      </c>
      <c r="D318" s="232" t="s">
        <v>2180</v>
      </c>
      <c r="E318" s="232" t="s">
        <v>3112</v>
      </c>
      <c r="F318" s="233">
        <v>4600000000</v>
      </c>
      <c r="G318" s="232" t="s">
        <v>3113</v>
      </c>
      <c r="H318" s="232" t="s">
        <v>3114</v>
      </c>
      <c r="I318" s="232" t="s">
        <v>2415</v>
      </c>
      <c r="J318" s="232">
        <v>1000</v>
      </c>
      <c r="K318" s="232" t="s">
        <v>2296</v>
      </c>
      <c r="M318" s="248">
        <v>2000000</v>
      </c>
      <c r="P318" s="232" t="s">
        <v>2525</v>
      </c>
    </row>
    <row r="319" spans="1:16" s="232" customFormat="1" ht="14.4" customHeight="1" x14ac:dyDescent="0.3">
      <c r="A319" s="232" t="s">
        <v>2517</v>
      </c>
      <c r="B319" s="232" t="s">
        <v>2548</v>
      </c>
      <c r="C319" s="233">
        <v>604508</v>
      </c>
      <c r="D319" s="232" t="s">
        <v>3115</v>
      </c>
      <c r="E319" s="232" t="s">
        <v>3116</v>
      </c>
      <c r="F319" s="233">
        <v>4600000000</v>
      </c>
      <c r="G319" s="249" t="s">
        <v>3117</v>
      </c>
      <c r="H319" s="249" t="s">
        <v>3118</v>
      </c>
      <c r="I319" s="232" t="s">
        <v>2415</v>
      </c>
      <c r="J319" s="232">
        <v>1000</v>
      </c>
      <c r="K319" s="232" t="s">
        <v>2552</v>
      </c>
      <c r="M319" s="250">
        <v>2000000</v>
      </c>
      <c r="N319" s="250">
        <v>0</v>
      </c>
      <c r="O319" s="250">
        <v>0</v>
      </c>
      <c r="P319" s="232" t="s">
        <v>3119</v>
      </c>
    </row>
    <row r="320" spans="1:16" s="232" customFormat="1" ht="14.4" customHeight="1" x14ac:dyDescent="0.3">
      <c r="A320" s="232" t="s">
        <v>2517</v>
      </c>
      <c r="B320" s="232" t="s">
        <v>2548</v>
      </c>
      <c r="C320" s="233">
        <v>604508</v>
      </c>
      <c r="D320" s="232" t="s">
        <v>3115</v>
      </c>
      <c r="E320" s="232" t="s">
        <v>3120</v>
      </c>
      <c r="F320" s="233">
        <v>4600000000</v>
      </c>
      <c r="G320" s="249" t="s">
        <v>3121</v>
      </c>
      <c r="H320" s="232" t="s">
        <v>3122</v>
      </c>
      <c r="I320" s="232" t="s">
        <v>2415</v>
      </c>
      <c r="J320" s="232">
        <v>1000</v>
      </c>
      <c r="K320" s="232" t="s">
        <v>2552</v>
      </c>
      <c r="M320" s="250">
        <v>1000000</v>
      </c>
      <c r="N320" s="250">
        <v>0</v>
      </c>
      <c r="O320" s="250">
        <v>0</v>
      </c>
      <c r="P320" s="232" t="s">
        <v>2525</v>
      </c>
    </row>
    <row r="321" spans="1:16" s="232" customFormat="1" ht="14.4" customHeight="1" x14ac:dyDescent="0.3">
      <c r="A321" s="232" t="s">
        <v>2517</v>
      </c>
      <c r="B321" s="232" t="s">
        <v>2518</v>
      </c>
      <c r="C321" s="233">
        <v>604241</v>
      </c>
      <c r="D321" s="232" t="s">
        <v>3123</v>
      </c>
      <c r="E321" s="232" t="s">
        <v>3124</v>
      </c>
      <c r="F321" s="233">
        <v>4600000000</v>
      </c>
      <c r="G321" s="232" t="s">
        <v>3125</v>
      </c>
      <c r="H321" s="232" t="s">
        <v>3126</v>
      </c>
      <c r="I321" s="232" t="s">
        <v>2415</v>
      </c>
      <c r="J321" s="232">
        <v>1000</v>
      </c>
      <c r="M321" s="250">
        <v>6600000</v>
      </c>
      <c r="N321" s="250">
        <v>0</v>
      </c>
      <c r="O321" s="250">
        <v>0</v>
      </c>
      <c r="P321" s="232" t="s">
        <v>2525</v>
      </c>
    </row>
    <row r="322" spans="1:16" s="232" customFormat="1" ht="14.4" customHeight="1" x14ac:dyDescent="0.3">
      <c r="A322" s="232" t="s">
        <v>2517</v>
      </c>
      <c r="B322" s="232" t="s">
        <v>2576</v>
      </c>
      <c r="C322" s="233">
        <v>604560</v>
      </c>
      <c r="D322" s="232" t="s">
        <v>2577</v>
      </c>
      <c r="E322" s="232" t="s">
        <v>2578</v>
      </c>
      <c r="F322" s="233">
        <v>4600000000</v>
      </c>
      <c r="G322" s="232" t="s">
        <v>2579</v>
      </c>
      <c r="H322" s="232" t="s">
        <v>2580</v>
      </c>
      <c r="I322" s="232" t="s">
        <v>2415</v>
      </c>
      <c r="J322" s="232">
        <v>1000</v>
      </c>
      <c r="L322" s="232">
        <v>0</v>
      </c>
      <c r="M322" s="250">
        <v>29797018.870000001</v>
      </c>
      <c r="N322" s="250">
        <v>30988899.6248</v>
      </c>
      <c r="O322" s="250">
        <v>32228455.609792002</v>
      </c>
      <c r="P322" s="232" t="s">
        <v>3127</v>
      </c>
    </row>
    <row r="323" spans="1:16" s="232" customFormat="1" x14ac:dyDescent="0.3">
      <c r="C323" s="233"/>
      <c r="F323" s="233"/>
    </row>
    <row r="324" spans="1:16" s="232" customFormat="1" x14ac:dyDescent="0.3">
      <c r="C324" s="233"/>
      <c r="F324" s="233"/>
      <c r="L324" s="251">
        <f t="shared" ref="L324:O324" si="0">SUM(L2:L322)</f>
        <v>509431063.88999999</v>
      </c>
      <c r="M324" s="251">
        <f t="shared" si="0"/>
        <v>835918464.87</v>
      </c>
      <c r="N324" s="251">
        <f t="shared" si="0"/>
        <v>717784384.62479997</v>
      </c>
      <c r="O324" s="251">
        <f t="shared" si="0"/>
        <v>561489056.60979199</v>
      </c>
    </row>
    <row r="325" spans="1:16" s="232" customFormat="1" x14ac:dyDescent="0.3">
      <c r="C325" s="233"/>
      <c r="F325" s="233"/>
    </row>
    <row r="326" spans="1:16" s="232" customFormat="1" x14ac:dyDescent="0.3">
      <c r="C326" s="233"/>
      <c r="F326" s="233"/>
    </row>
    <row r="327" spans="1:16" s="232" customFormat="1" x14ac:dyDescent="0.3">
      <c r="C327" s="233"/>
      <c r="F327" s="233"/>
    </row>
    <row r="328" spans="1:16" s="232" customFormat="1" x14ac:dyDescent="0.3">
      <c r="C328" s="233"/>
      <c r="F328" s="233"/>
    </row>
    <row r="329" spans="1:16" s="232" customFormat="1" x14ac:dyDescent="0.3">
      <c r="C329" s="233"/>
      <c r="F329" s="233"/>
    </row>
    <row r="330" spans="1:16" s="232" customFormat="1" x14ac:dyDescent="0.3">
      <c r="C330" s="233"/>
      <c r="F330" s="233"/>
    </row>
    <row r="331" spans="1:16" s="232" customFormat="1" x14ac:dyDescent="0.3">
      <c r="C331" s="233"/>
      <c r="F331" s="233"/>
    </row>
    <row r="332" spans="1:16" s="232" customFormat="1" x14ac:dyDescent="0.3">
      <c r="C332" s="233"/>
      <c r="F332" s="233"/>
    </row>
    <row r="333" spans="1:16" s="232" customFormat="1" x14ac:dyDescent="0.3">
      <c r="C333" s="233"/>
      <c r="F333" s="233"/>
    </row>
    <row r="334" spans="1:16" s="232" customFormat="1" x14ac:dyDescent="0.3">
      <c r="C334" s="233"/>
      <c r="F334" s="233"/>
    </row>
    <row r="335" spans="1:16" s="232" customFormat="1" x14ac:dyDescent="0.3">
      <c r="C335" s="233"/>
      <c r="F335" s="233"/>
      <c r="M335" s="252"/>
    </row>
    <row r="336" spans="1:16" s="232" customFormat="1" x14ac:dyDescent="0.3">
      <c r="C336" s="233"/>
      <c r="F336" s="233"/>
    </row>
    <row r="337" spans="3:6" s="232" customFormat="1" x14ac:dyDescent="0.3">
      <c r="C337" s="233"/>
      <c r="F337" s="233"/>
    </row>
    <row r="338" spans="3:6" s="232" customFormat="1" x14ac:dyDescent="0.3">
      <c r="C338" s="233"/>
      <c r="F338" s="233"/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topLeftCell="A10" zoomScale="60" zoomScaleNormal="100" workbookViewId="0">
      <selection activeCell="H42" sqref="H42"/>
    </sheetView>
  </sheetViews>
  <sheetFormatPr defaultRowHeight="14.4" x14ac:dyDescent="0.3"/>
  <sheetData>
    <row r="1" spans="1:10" ht="15.6" x14ac:dyDescent="0.3">
      <c r="A1" s="268" t="s">
        <v>832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5.6" x14ac:dyDescent="0.3">
      <c r="A2" s="268" t="s">
        <v>1930</v>
      </c>
      <c r="B2" s="268"/>
      <c r="C2" s="268"/>
      <c r="D2" s="268"/>
      <c r="E2" s="268"/>
      <c r="F2" s="268"/>
      <c r="G2" s="268"/>
      <c r="H2" s="268"/>
      <c r="I2" s="268"/>
      <c r="J2" s="268"/>
    </row>
    <row r="33" spans="2:9" x14ac:dyDescent="0.3">
      <c r="B33" s="269" t="s">
        <v>1930</v>
      </c>
      <c r="C33" s="270"/>
      <c r="D33" s="270"/>
      <c r="E33" s="270"/>
      <c r="F33" s="270"/>
      <c r="G33" s="270"/>
      <c r="H33" s="270"/>
      <c r="I33" s="271"/>
    </row>
    <row r="34" spans="2:9" x14ac:dyDescent="0.3">
      <c r="B34" s="272"/>
      <c r="C34" s="273"/>
      <c r="D34" s="273"/>
      <c r="E34" s="273"/>
      <c r="F34" s="273"/>
      <c r="G34" s="273"/>
      <c r="H34" s="273"/>
      <c r="I34" s="274"/>
    </row>
    <row r="35" spans="2:9" x14ac:dyDescent="0.3">
      <c r="B35" s="272"/>
      <c r="C35" s="273"/>
      <c r="D35" s="273"/>
      <c r="E35" s="273"/>
      <c r="F35" s="273"/>
      <c r="G35" s="273"/>
      <c r="H35" s="273"/>
      <c r="I35" s="274"/>
    </row>
    <row r="36" spans="2:9" x14ac:dyDescent="0.3">
      <c r="B36" s="275"/>
      <c r="C36" s="276"/>
      <c r="D36" s="276"/>
      <c r="E36" s="276"/>
      <c r="F36" s="276"/>
      <c r="G36" s="276"/>
      <c r="H36" s="276"/>
      <c r="I36" s="277"/>
    </row>
  </sheetData>
  <mergeCells count="3">
    <mergeCell ref="A1:J1"/>
    <mergeCell ref="A2:J2"/>
    <mergeCell ref="B33:I3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M117"/>
  <sheetViews>
    <sheetView tabSelected="1" view="pageBreakPreview" topLeftCell="A13" zoomScale="25" zoomScaleNormal="90" zoomScaleSheetLayoutView="25" workbookViewId="0">
      <selection activeCell="E8" sqref="E8:E9"/>
    </sheetView>
  </sheetViews>
  <sheetFormatPr defaultColWidth="9.21875" defaultRowHeight="14.4" x14ac:dyDescent="0.3"/>
  <cols>
    <col min="1" max="1" width="10.21875" style="49" customWidth="1"/>
    <col min="2" max="2" width="14.44140625" style="49" customWidth="1"/>
    <col min="3" max="3" width="48.77734375" style="49" customWidth="1"/>
    <col min="4" max="4" width="36.21875" style="49" customWidth="1"/>
    <col min="5" max="5" width="40.77734375" style="49" customWidth="1"/>
    <col min="6" max="6" width="30.21875" style="49" customWidth="1"/>
    <col min="7" max="8" width="36.77734375" style="49" customWidth="1"/>
    <col min="9" max="9" width="28.44140625" style="49" customWidth="1"/>
    <col min="10" max="10" width="58.44140625" style="49" customWidth="1"/>
    <col min="11" max="11" width="49" style="49" customWidth="1"/>
    <col min="12" max="12" width="39.21875" style="49" customWidth="1"/>
    <col min="13" max="13" width="44" style="49" customWidth="1"/>
    <col min="14" max="14" width="51.5546875" style="49" customWidth="1"/>
    <col min="15" max="15" width="37" style="49" customWidth="1"/>
    <col min="16" max="16" width="39.77734375" style="49" customWidth="1"/>
    <col min="17" max="17" width="31.5546875" style="49" customWidth="1"/>
    <col min="18" max="18" width="49.44140625" style="49" customWidth="1"/>
    <col min="19" max="19" width="60" style="49" customWidth="1"/>
    <col min="20" max="20" width="56.109375" style="49" customWidth="1"/>
    <col min="21" max="21" width="55" style="49" customWidth="1"/>
    <col min="22" max="22" width="57.21875" style="49" customWidth="1"/>
    <col min="23" max="23" width="48.109375" style="49" customWidth="1"/>
    <col min="24" max="24" width="53" style="49" customWidth="1"/>
    <col min="25" max="16384" width="9.21875" style="49"/>
  </cols>
  <sheetData>
    <row r="1" spans="1:65" ht="33" x14ac:dyDescent="0.6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4"/>
      <c r="M1" s="1"/>
      <c r="N1" s="2"/>
      <c r="O1" s="2"/>
      <c r="P1" s="2"/>
      <c r="Q1" s="2"/>
      <c r="R1" s="2"/>
      <c r="S1" s="2"/>
      <c r="T1" s="2"/>
    </row>
    <row r="2" spans="1:65" ht="33" x14ac:dyDescent="0.6">
      <c r="A2" s="283"/>
      <c r="B2" s="28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65" ht="38.25" customHeight="1" x14ac:dyDescent="0.3">
      <c r="A3" s="284" t="s">
        <v>2</v>
      </c>
      <c r="B3" s="284" t="s">
        <v>3</v>
      </c>
      <c r="C3" s="284" t="s">
        <v>4</v>
      </c>
      <c r="D3" s="284" t="s">
        <v>140</v>
      </c>
      <c r="E3" s="284" t="s">
        <v>338</v>
      </c>
      <c r="F3" s="284" t="s">
        <v>339</v>
      </c>
      <c r="G3" s="284" t="s">
        <v>9</v>
      </c>
      <c r="H3" s="284" t="s">
        <v>10</v>
      </c>
      <c r="I3" s="284" t="s">
        <v>11</v>
      </c>
      <c r="J3" s="284" t="s">
        <v>12</v>
      </c>
      <c r="K3" s="288" t="s">
        <v>142</v>
      </c>
      <c r="L3" s="284" t="s">
        <v>144</v>
      </c>
      <c r="M3" s="284" t="s">
        <v>14</v>
      </c>
      <c r="N3" s="284" t="s">
        <v>145</v>
      </c>
      <c r="O3" s="284" t="s">
        <v>146</v>
      </c>
      <c r="P3" s="319" t="s">
        <v>17</v>
      </c>
      <c r="Q3" s="319" t="s">
        <v>18</v>
      </c>
      <c r="R3" s="319" t="s">
        <v>19</v>
      </c>
      <c r="S3" s="322" t="s">
        <v>24</v>
      </c>
      <c r="T3" s="322" t="s">
        <v>147</v>
      </c>
      <c r="U3" s="322" t="s">
        <v>30</v>
      </c>
      <c r="V3" s="322" t="s">
        <v>33</v>
      </c>
      <c r="W3" s="325" t="s">
        <v>34</v>
      </c>
      <c r="X3" s="325" t="s">
        <v>148</v>
      </c>
    </row>
    <row r="4" spans="1:65" ht="183" customHeight="1" x14ac:dyDescent="0.3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9"/>
      <c r="L4" s="284"/>
      <c r="M4" s="284"/>
      <c r="N4" s="284"/>
      <c r="O4" s="284"/>
      <c r="P4" s="320"/>
      <c r="Q4" s="320"/>
      <c r="R4" s="320"/>
      <c r="S4" s="323"/>
      <c r="T4" s="323"/>
      <c r="U4" s="323"/>
      <c r="V4" s="323"/>
      <c r="W4" s="325"/>
      <c r="X4" s="325"/>
    </row>
    <row r="5" spans="1:65" ht="64.5" customHeight="1" x14ac:dyDescent="0.3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290"/>
      <c r="L5" s="326"/>
      <c r="M5" s="326"/>
      <c r="N5" s="326"/>
      <c r="O5" s="326"/>
      <c r="P5" s="321"/>
      <c r="Q5" s="321"/>
      <c r="R5" s="321"/>
      <c r="S5" s="324"/>
      <c r="T5" s="324"/>
      <c r="U5" s="324"/>
      <c r="V5" s="324"/>
      <c r="W5" s="325"/>
      <c r="X5" s="325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65" ht="313.2" customHeight="1" x14ac:dyDescent="0.3">
      <c r="A6" s="344" t="s">
        <v>83</v>
      </c>
      <c r="B6" s="344" t="s">
        <v>98</v>
      </c>
      <c r="C6" s="344" t="s">
        <v>340</v>
      </c>
      <c r="D6" s="344" t="s">
        <v>341</v>
      </c>
      <c r="E6" s="344" t="s">
        <v>86</v>
      </c>
      <c r="F6" s="344" t="s">
        <v>342</v>
      </c>
      <c r="G6" s="344" t="s">
        <v>343</v>
      </c>
      <c r="H6" s="344" t="s">
        <v>344</v>
      </c>
      <c r="I6" s="344" t="s">
        <v>89</v>
      </c>
      <c r="J6" s="344" t="s">
        <v>345</v>
      </c>
      <c r="K6" s="344" t="s">
        <v>346</v>
      </c>
      <c r="L6" s="342" t="s">
        <v>115</v>
      </c>
      <c r="M6" s="344" t="s">
        <v>347</v>
      </c>
      <c r="N6" s="342" t="s">
        <v>352</v>
      </c>
      <c r="O6" s="358" t="s">
        <v>348</v>
      </c>
      <c r="P6" s="342" t="s">
        <v>49</v>
      </c>
      <c r="Q6" s="342" t="s">
        <v>49</v>
      </c>
      <c r="R6" s="342" t="s">
        <v>49</v>
      </c>
      <c r="S6" s="344" t="s">
        <v>349</v>
      </c>
      <c r="T6" s="344" t="s">
        <v>350</v>
      </c>
      <c r="U6" s="344" t="s">
        <v>351</v>
      </c>
      <c r="V6" s="344" t="s">
        <v>352</v>
      </c>
      <c r="W6" s="437" t="s">
        <v>353</v>
      </c>
      <c r="X6" s="342" t="s">
        <v>354</v>
      </c>
    </row>
    <row r="7" spans="1:65" ht="33" customHeight="1" x14ac:dyDescent="0.3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3"/>
      <c r="M7" s="344"/>
      <c r="N7" s="343"/>
      <c r="O7" s="359"/>
      <c r="P7" s="343"/>
      <c r="Q7" s="343"/>
      <c r="R7" s="343"/>
      <c r="S7" s="344" t="s">
        <v>49</v>
      </c>
      <c r="T7" s="344" t="s">
        <v>49</v>
      </c>
      <c r="U7" s="344" t="s">
        <v>49</v>
      </c>
      <c r="V7" s="344"/>
      <c r="W7" s="437"/>
      <c r="X7" s="343"/>
    </row>
    <row r="8" spans="1:65" ht="387.6" customHeight="1" x14ac:dyDescent="0.3">
      <c r="A8" s="344" t="s">
        <v>83</v>
      </c>
      <c r="B8" s="344" t="s">
        <v>98</v>
      </c>
      <c r="C8" s="344" t="s">
        <v>340</v>
      </c>
      <c r="D8" s="344" t="s">
        <v>341</v>
      </c>
      <c r="E8" s="344" t="s">
        <v>86</v>
      </c>
      <c r="F8" s="344" t="s">
        <v>355</v>
      </c>
      <c r="G8" s="344" t="s">
        <v>343</v>
      </c>
      <c r="H8" s="344" t="s">
        <v>356</v>
      </c>
      <c r="I8" s="344" t="s">
        <v>89</v>
      </c>
      <c r="J8" s="344" t="s">
        <v>357</v>
      </c>
      <c r="K8" s="344" t="s">
        <v>358</v>
      </c>
      <c r="L8" s="342" t="s">
        <v>115</v>
      </c>
      <c r="M8" s="344" t="s">
        <v>359</v>
      </c>
      <c r="N8" s="342" t="s">
        <v>363</v>
      </c>
      <c r="O8" s="410" t="s">
        <v>176</v>
      </c>
      <c r="P8" s="342" t="s">
        <v>49</v>
      </c>
      <c r="Q8" s="342" t="s">
        <v>49</v>
      </c>
      <c r="R8" s="342" t="s">
        <v>49</v>
      </c>
      <c r="S8" s="344" t="s">
        <v>360</v>
      </c>
      <c r="T8" s="344" t="s">
        <v>361</v>
      </c>
      <c r="U8" s="344" t="s">
        <v>362</v>
      </c>
      <c r="V8" s="344" t="s">
        <v>363</v>
      </c>
      <c r="W8" s="437" t="s">
        <v>364</v>
      </c>
      <c r="X8" s="342" t="s">
        <v>354</v>
      </c>
    </row>
    <row r="9" spans="1:65" ht="14.4" customHeight="1" x14ac:dyDescent="0.3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3"/>
      <c r="M9" s="344"/>
      <c r="N9" s="343"/>
      <c r="O9" s="410"/>
      <c r="P9" s="343"/>
      <c r="Q9" s="343"/>
      <c r="R9" s="343"/>
      <c r="S9" s="344" t="s">
        <v>49</v>
      </c>
      <c r="T9" s="344" t="s">
        <v>49</v>
      </c>
      <c r="U9" s="344" t="s">
        <v>49</v>
      </c>
      <c r="V9" s="344"/>
      <c r="W9" s="437"/>
      <c r="X9" s="343"/>
    </row>
    <row r="10" spans="1:65" ht="409.6" customHeight="1" x14ac:dyDescent="0.3">
      <c r="A10" s="344" t="s">
        <v>83</v>
      </c>
      <c r="B10" s="344" t="s">
        <v>98</v>
      </c>
      <c r="C10" s="344" t="s">
        <v>340</v>
      </c>
      <c r="D10" s="344" t="s">
        <v>341</v>
      </c>
      <c r="E10" s="344" t="s">
        <v>86</v>
      </c>
      <c r="F10" s="344" t="s">
        <v>342</v>
      </c>
      <c r="G10" s="344" t="s">
        <v>343</v>
      </c>
      <c r="H10" s="344" t="s">
        <v>365</v>
      </c>
      <c r="I10" s="344" t="s">
        <v>89</v>
      </c>
      <c r="J10" s="344" t="s">
        <v>366</v>
      </c>
      <c r="K10" s="344" t="s">
        <v>367</v>
      </c>
      <c r="L10" s="342" t="s">
        <v>115</v>
      </c>
      <c r="M10" s="342" t="s">
        <v>368</v>
      </c>
      <c r="N10" s="342" t="s">
        <v>372</v>
      </c>
      <c r="O10" s="358" t="s">
        <v>348</v>
      </c>
      <c r="P10" s="342" t="s">
        <v>49</v>
      </c>
      <c r="Q10" s="342" t="s">
        <v>49</v>
      </c>
      <c r="R10" s="342" t="s">
        <v>49</v>
      </c>
      <c r="S10" s="344" t="s">
        <v>369</v>
      </c>
      <c r="T10" s="344" t="s">
        <v>370</v>
      </c>
      <c r="U10" s="344" t="s">
        <v>371</v>
      </c>
      <c r="V10" s="344" t="s">
        <v>372</v>
      </c>
      <c r="W10" s="437" t="s">
        <v>373</v>
      </c>
      <c r="X10" s="342" t="s">
        <v>354</v>
      </c>
    </row>
    <row r="11" spans="1:65" ht="14.4" customHeight="1" x14ac:dyDescent="0.3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3"/>
      <c r="M11" s="343"/>
      <c r="N11" s="343"/>
      <c r="O11" s="359"/>
      <c r="P11" s="343"/>
      <c r="Q11" s="343"/>
      <c r="R11" s="343"/>
      <c r="S11" s="344" t="s">
        <v>49</v>
      </c>
      <c r="T11" s="344" t="s">
        <v>49</v>
      </c>
      <c r="U11" s="344" t="s">
        <v>49</v>
      </c>
      <c r="V11" s="344"/>
      <c r="W11" s="437"/>
      <c r="X11" s="343"/>
    </row>
    <row r="12" spans="1:65" ht="247.2" customHeight="1" x14ac:dyDescent="0.3">
      <c r="A12" s="344" t="s">
        <v>83</v>
      </c>
      <c r="B12" s="344" t="s">
        <v>98</v>
      </c>
      <c r="C12" s="344" t="s">
        <v>340</v>
      </c>
      <c r="D12" s="344" t="s">
        <v>341</v>
      </c>
      <c r="E12" s="344" t="s">
        <v>86</v>
      </c>
      <c r="F12" s="344" t="s">
        <v>342</v>
      </c>
      <c r="G12" s="342" t="s">
        <v>374</v>
      </c>
      <c r="H12" s="342" t="s">
        <v>375</v>
      </c>
      <c r="I12" s="342" t="s">
        <v>89</v>
      </c>
      <c r="J12" s="342" t="s">
        <v>376</v>
      </c>
      <c r="K12" s="342" t="s">
        <v>377</v>
      </c>
      <c r="L12" s="342" t="s">
        <v>378</v>
      </c>
      <c r="M12" s="342" t="s">
        <v>2142</v>
      </c>
      <c r="N12" s="342" t="s">
        <v>379</v>
      </c>
      <c r="O12" s="342" t="s">
        <v>119</v>
      </c>
      <c r="P12" s="342" t="s">
        <v>49</v>
      </c>
      <c r="Q12" s="342" t="s">
        <v>380</v>
      </c>
      <c r="R12" s="342" t="s">
        <v>49</v>
      </c>
      <c r="S12" s="342" t="s">
        <v>381</v>
      </c>
      <c r="T12" s="342" t="s">
        <v>382</v>
      </c>
      <c r="U12" s="342" t="s">
        <v>383</v>
      </c>
      <c r="V12" s="342" t="s">
        <v>379</v>
      </c>
      <c r="W12" s="342" t="s">
        <v>384</v>
      </c>
      <c r="X12" s="342" t="s">
        <v>354</v>
      </c>
    </row>
    <row r="13" spans="1:65" ht="14.4" customHeight="1" x14ac:dyDescent="0.3">
      <c r="A13" s="344"/>
      <c r="B13" s="344"/>
      <c r="C13" s="344"/>
      <c r="D13" s="344"/>
      <c r="E13" s="344"/>
      <c r="F13" s="344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</row>
    <row r="14" spans="1:65" ht="312.45" customHeight="1" x14ac:dyDescent="0.3">
      <c r="A14" s="344" t="s">
        <v>83</v>
      </c>
      <c r="B14" s="344" t="s">
        <v>98</v>
      </c>
      <c r="C14" s="344" t="s">
        <v>385</v>
      </c>
      <c r="D14" s="344" t="s">
        <v>341</v>
      </c>
      <c r="E14" s="344" t="s">
        <v>86</v>
      </c>
      <c r="F14" s="344" t="s">
        <v>342</v>
      </c>
      <c r="G14" s="342" t="s">
        <v>386</v>
      </c>
      <c r="H14" s="342" t="s">
        <v>387</v>
      </c>
      <c r="I14" s="342">
        <v>22</v>
      </c>
      <c r="J14" s="342" t="s">
        <v>388</v>
      </c>
      <c r="K14" s="342" t="s">
        <v>389</v>
      </c>
      <c r="L14" s="342" t="s">
        <v>378</v>
      </c>
      <c r="M14" s="344" t="s">
        <v>390</v>
      </c>
      <c r="N14" s="342" t="s">
        <v>391</v>
      </c>
      <c r="O14" s="342" t="s">
        <v>176</v>
      </c>
      <c r="P14" s="430">
        <v>3000000</v>
      </c>
      <c r="Q14" s="342" t="s">
        <v>392</v>
      </c>
      <c r="R14" s="342" t="s">
        <v>393</v>
      </c>
      <c r="S14" s="342" t="s">
        <v>49</v>
      </c>
      <c r="T14" s="342" t="s">
        <v>394</v>
      </c>
      <c r="U14" s="342" t="s">
        <v>395</v>
      </c>
      <c r="V14" s="342" t="s">
        <v>391</v>
      </c>
      <c r="W14" s="342" t="s">
        <v>396</v>
      </c>
      <c r="X14" s="342" t="s">
        <v>397</v>
      </c>
    </row>
    <row r="15" spans="1:65" ht="21" customHeight="1" x14ac:dyDescent="0.3">
      <c r="A15" s="344"/>
      <c r="B15" s="344"/>
      <c r="C15" s="344"/>
      <c r="D15" s="344"/>
      <c r="E15" s="344"/>
      <c r="F15" s="344"/>
      <c r="G15" s="343"/>
      <c r="H15" s="343"/>
      <c r="I15" s="343"/>
      <c r="J15" s="343"/>
      <c r="K15" s="343"/>
      <c r="L15" s="343"/>
      <c r="M15" s="344"/>
      <c r="N15" s="343"/>
      <c r="O15" s="343"/>
      <c r="P15" s="436"/>
      <c r="Q15" s="343"/>
      <c r="R15" s="343"/>
      <c r="S15" s="343"/>
      <c r="T15" s="343"/>
      <c r="U15" s="343"/>
      <c r="V15" s="343"/>
      <c r="W15" s="343"/>
      <c r="X15" s="343"/>
    </row>
    <row r="16" spans="1:65" ht="309" customHeight="1" x14ac:dyDescent="0.3">
      <c r="A16" s="344" t="s">
        <v>83</v>
      </c>
      <c r="B16" s="344" t="s">
        <v>98</v>
      </c>
      <c r="C16" s="344" t="s">
        <v>398</v>
      </c>
      <c r="D16" s="344" t="s">
        <v>341</v>
      </c>
      <c r="E16" s="344" t="s">
        <v>86</v>
      </c>
      <c r="F16" s="344" t="s">
        <v>342</v>
      </c>
      <c r="G16" s="342" t="s">
        <v>399</v>
      </c>
      <c r="H16" s="342" t="s">
        <v>400</v>
      </c>
      <c r="I16" s="342" t="s">
        <v>114</v>
      </c>
      <c r="J16" s="342" t="s">
        <v>49</v>
      </c>
      <c r="K16" s="344" t="s">
        <v>401</v>
      </c>
      <c r="L16" s="342" t="s">
        <v>378</v>
      </c>
      <c r="M16" s="344" t="s">
        <v>402</v>
      </c>
      <c r="N16" s="342" t="s">
        <v>403</v>
      </c>
      <c r="O16" s="342" t="s">
        <v>176</v>
      </c>
      <c r="P16" s="342" t="s">
        <v>49</v>
      </c>
      <c r="Q16" s="342" t="s">
        <v>49</v>
      </c>
      <c r="R16" s="342" t="s">
        <v>49</v>
      </c>
      <c r="S16" s="344" t="s">
        <v>404</v>
      </c>
      <c r="T16" s="344" t="s">
        <v>405</v>
      </c>
      <c r="U16" s="344" t="s">
        <v>406</v>
      </c>
      <c r="V16" s="344" t="s">
        <v>403</v>
      </c>
      <c r="W16" s="344" t="s">
        <v>407</v>
      </c>
      <c r="X16" s="342" t="s">
        <v>354</v>
      </c>
    </row>
    <row r="17" spans="1:65" ht="40.950000000000003" customHeight="1" x14ac:dyDescent="0.3">
      <c r="A17" s="344"/>
      <c r="B17" s="344"/>
      <c r="C17" s="344"/>
      <c r="D17" s="344"/>
      <c r="E17" s="344"/>
      <c r="F17" s="344" t="s">
        <v>408</v>
      </c>
      <c r="G17" s="343"/>
      <c r="H17" s="343"/>
      <c r="I17" s="343"/>
      <c r="J17" s="343"/>
      <c r="K17" s="344"/>
      <c r="L17" s="343"/>
      <c r="M17" s="344"/>
      <c r="N17" s="343"/>
      <c r="O17" s="343"/>
      <c r="P17" s="343"/>
      <c r="Q17" s="343"/>
      <c r="R17" s="343"/>
      <c r="S17" s="344"/>
      <c r="T17" s="344"/>
      <c r="U17" s="344"/>
      <c r="V17" s="344"/>
      <c r="W17" s="344"/>
      <c r="X17" s="343"/>
    </row>
    <row r="18" spans="1:65" ht="364.05" customHeight="1" x14ac:dyDescent="0.3">
      <c r="A18" s="344" t="s">
        <v>83</v>
      </c>
      <c r="B18" s="344" t="s">
        <v>98</v>
      </c>
      <c r="C18" s="344" t="s">
        <v>398</v>
      </c>
      <c r="D18" s="344" t="s">
        <v>341</v>
      </c>
      <c r="E18" s="344" t="s">
        <v>86</v>
      </c>
      <c r="F18" s="342" t="s">
        <v>342</v>
      </c>
      <c r="G18" s="433" t="s">
        <v>409</v>
      </c>
      <c r="H18" s="433" t="s">
        <v>410</v>
      </c>
      <c r="I18" s="433" t="s">
        <v>114</v>
      </c>
      <c r="J18" s="342" t="s">
        <v>411</v>
      </c>
      <c r="K18" s="433" t="s">
        <v>412</v>
      </c>
      <c r="L18" s="342" t="s">
        <v>378</v>
      </c>
      <c r="M18" s="434" t="s">
        <v>412</v>
      </c>
      <c r="N18" s="342" t="s">
        <v>413</v>
      </c>
      <c r="O18" s="342" t="s">
        <v>414</v>
      </c>
      <c r="P18" s="342" t="s">
        <v>49</v>
      </c>
      <c r="Q18" s="342" t="s">
        <v>49</v>
      </c>
      <c r="R18" s="342" t="s">
        <v>49</v>
      </c>
      <c r="S18" s="342" t="s">
        <v>415</v>
      </c>
      <c r="T18" s="342" t="s">
        <v>416</v>
      </c>
      <c r="U18" s="342" t="s">
        <v>417</v>
      </c>
      <c r="V18" s="433" t="s">
        <v>413</v>
      </c>
      <c r="W18" s="342" t="s">
        <v>418</v>
      </c>
      <c r="X18" s="342" t="s">
        <v>397</v>
      </c>
    </row>
    <row r="19" spans="1:65" ht="32.549999999999997" customHeight="1" x14ac:dyDescent="0.3">
      <c r="A19" s="344"/>
      <c r="B19" s="344"/>
      <c r="C19" s="344"/>
      <c r="D19" s="344"/>
      <c r="E19" s="344"/>
      <c r="F19" s="343"/>
      <c r="G19" s="433"/>
      <c r="H19" s="433"/>
      <c r="I19" s="433"/>
      <c r="J19" s="343" t="s">
        <v>49</v>
      </c>
      <c r="K19" s="433"/>
      <c r="L19" s="343"/>
      <c r="M19" s="435"/>
      <c r="N19" s="343" t="s">
        <v>49</v>
      </c>
      <c r="O19" s="343"/>
      <c r="P19" s="343"/>
      <c r="Q19" s="343"/>
      <c r="R19" s="343"/>
      <c r="S19" s="343"/>
      <c r="T19" s="343"/>
      <c r="U19" s="343"/>
      <c r="V19" s="433"/>
      <c r="W19" s="343"/>
      <c r="X19" s="343"/>
    </row>
    <row r="20" spans="1:65" ht="255.75" customHeight="1" x14ac:dyDescent="0.3">
      <c r="A20" s="344" t="s">
        <v>83</v>
      </c>
      <c r="B20" s="344" t="s">
        <v>98</v>
      </c>
      <c r="C20" s="344" t="s">
        <v>340</v>
      </c>
      <c r="D20" s="344" t="s">
        <v>341</v>
      </c>
      <c r="E20" s="344" t="s">
        <v>86</v>
      </c>
      <c r="F20" s="344" t="s">
        <v>342</v>
      </c>
      <c r="G20" s="342" t="s">
        <v>419</v>
      </c>
      <c r="H20" s="431" t="s">
        <v>420</v>
      </c>
      <c r="I20" s="433" t="s">
        <v>114</v>
      </c>
      <c r="J20" s="342" t="s">
        <v>378</v>
      </c>
      <c r="K20" s="342" t="s">
        <v>421</v>
      </c>
      <c r="L20" s="342" t="s">
        <v>422</v>
      </c>
      <c r="M20" s="342" t="s">
        <v>423</v>
      </c>
      <c r="N20" s="342" t="s">
        <v>424</v>
      </c>
      <c r="O20" s="342" t="s">
        <v>425</v>
      </c>
      <c r="P20" s="342" t="s">
        <v>49</v>
      </c>
      <c r="Q20" s="342" t="s">
        <v>49</v>
      </c>
      <c r="R20" s="342" t="s">
        <v>49</v>
      </c>
      <c r="S20" s="342" t="s">
        <v>49</v>
      </c>
      <c r="T20" s="342" t="s">
        <v>49</v>
      </c>
      <c r="U20" s="342" t="s">
        <v>49</v>
      </c>
      <c r="V20" s="342" t="s">
        <v>424</v>
      </c>
      <c r="W20" s="342" t="s">
        <v>426</v>
      </c>
      <c r="X20" s="342" t="s">
        <v>354</v>
      </c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5" ht="37.5" customHeight="1" x14ac:dyDescent="0.3">
      <c r="A21" s="344"/>
      <c r="B21" s="344"/>
      <c r="C21" s="344"/>
      <c r="D21" s="344"/>
      <c r="E21" s="344"/>
      <c r="F21" s="344"/>
      <c r="G21" s="343"/>
      <c r="H21" s="432"/>
      <c r="I21" s="43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</row>
    <row r="22" spans="1:65" ht="202.2" customHeight="1" x14ac:dyDescent="0.3">
      <c r="A22" s="344" t="s">
        <v>83</v>
      </c>
      <c r="B22" s="344" t="s">
        <v>98</v>
      </c>
      <c r="C22" s="344" t="s">
        <v>340</v>
      </c>
      <c r="D22" s="344" t="s">
        <v>341</v>
      </c>
      <c r="E22" s="344" t="s">
        <v>86</v>
      </c>
      <c r="F22" s="344" t="s">
        <v>342</v>
      </c>
      <c r="G22" s="342" t="s">
        <v>427</v>
      </c>
      <c r="H22" s="342" t="s">
        <v>428</v>
      </c>
      <c r="I22" s="345" t="s">
        <v>429</v>
      </c>
      <c r="J22" s="342" t="s">
        <v>430</v>
      </c>
      <c r="K22" s="342" t="s">
        <v>431</v>
      </c>
      <c r="L22" s="342" t="s">
        <v>378</v>
      </c>
      <c r="M22" s="342" t="s">
        <v>432</v>
      </c>
      <c r="N22" s="342" t="s">
        <v>433</v>
      </c>
      <c r="O22" s="342" t="s">
        <v>425</v>
      </c>
      <c r="P22" s="342" t="s">
        <v>434</v>
      </c>
      <c r="Q22" s="342" t="s">
        <v>435</v>
      </c>
      <c r="R22" s="342" t="s">
        <v>436</v>
      </c>
      <c r="S22" s="342" t="s">
        <v>437</v>
      </c>
      <c r="T22" s="342" t="s">
        <v>438</v>
      </c>
      <c r="U22" s="342" t="s">
        <v>439</v>
      </c>
      <c r="V22" s="342" t="s">
        <v>433</v>
      </c>
      <c r="W22" s="342" t="s">
        <v>426</v>
      </c>
      <c r="X22" s="342" t="s">
        <v>397</v>
      </c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</row>
    <row r="23" spans="1:65" ht="14.55" customHeight="1" x14ac:dyDescent="0.3">
      <c r="A23" s="344"/>
      <c r="B23" s="344"/>
      <c r="C23" s="344"/>
      <c r="D23" s="344"/>
      <c r="E23" s="344"/>
      <c r="F23" s="344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</row>
    <row r="24" spans="1:65" ht="283.95" customHeight="1" x14ac:dyDescent="0.3">
      <c r="A24" s="344" t="s">
        <v>83</v>
      </c>
      <c r="B24" s="344" t="s">
        <v>440</v>
      </c>
      <c r="C24" s="344" t="s">
        <v>340</v>
      </c>
      <c r="D24" s="344" t="s">
        <v>341</v>
      </c>
      <c r="E24" s="344" t="s">
        <v>441</v>
      </c>
      <c r="F24" s="410" t="s">
        <v>442</v>
      </c>
      <c r="G24" s="344" t="s">
        <v>443</v>
      </c>
      <c r="H24" s="344" t="s">
        <v>444</v>
      </c>
      <c r="I24" s="342" t="s">
        <v>114</v>
      </c>
      <c r="J24" s="342" t="s">
        <v>378</v>
      </c>
      <c r="K24" s="342" t="s">
        <v>445</v>
      </c>
      <c r="L24" s="342" t="s">
        <v>378</v>
      </c>
      <c r="M24" s="410" t="s">
        <v>446</v>
      </c>
      <c r="N24" s="342" t="s">
        <v>447</v>
      </c>
      <c r="O24" s="410" t="s">
        <v>176</v>
      </c>
      <c r="P24" s="430">
        <v>1000000</v>
      </c>
      <c r="Q24" s="342" t="s">
        <v>380</v>
      </c>
      <c r="R24" s="342" t="s">
        <v>448</v>
      </c>
      <c r="S24" s="342" t="s">
        <v>449</v>
      </c>
      <c r="T24" s="342" t="s">
        <v>450</v>
      </c>
      <c r="U24" s="342" t="s">
        <v>451</v>
      </c>
      <c r="V24" s="342" t="s">
        <v>447</v>
      </c>
      <c r="W24" s="342" t="s">
        <v>452</v>
      </c>
      <c r="X24" s="342" t="s">
        <v>453</v>
      </c>
    </row>
    <row r="25" spans="1:65" ht="14.4" customHeight="1" x14ac:dyDescent="0.3">
      <c r="A25" s="344"/>
      <c r="B25" s="344"/>
      <c r="C25" s="344"/>
      <c r="D25" s="344"/>
      <c r="E25" s="344"/>
      <c r="F25" s="410"/>
      <c r="G25" s="344" t="s">
        <v>443</v>
      </c>
      <c r="H25" s="344" t="s">
        <v>444</v>
      </c>
      <c r="I25" s="343"/>
      <c r="J25" s="343"/>
      <c r="K25" s="343"/>
      <c r="L25" s="343"/>
      <c r="M25" s="410"/>
      <c r="N25" s="343"/>
      <c r="O25" s="410"/>
      <c r="P25" s="343"/>
      <c r="Q25" s="343"/>
      <c r="R25" s="343"/>
      <c r="S25" s="343"/>
      <c r="T25" s="343"/>
      <c r="U25" s="343"/>
      <c r="V25" s="343"/>
      <c r="W25" s="343"/>
      <c r="X25" s="343"/>
    </row>
    <row r="26" spans="1:65" ht="217.2" customHeight="1" x14ac:dyDescent="0.3">
      <c r="A26" s="344" t="s">
        <v>83</v>
      </c>
      <c r="B26" s="344" t="s">
        <v>440</v>
      </c>
      <c r="C26" s="344" t="s">
        <v>340</v>
      </c>
      <c r="D26" s="344" t="s">
        <v>341</v>
      </c>
      <c r="E26" s="344" t="s">
        <v>86</v>
      </c>
      <c r="F26" s="410" t="s">
        <v>442</v>
      </c>
      <c r="G26" s="344" t="s">
        <v>454</v>
      </c>
      <c r="H26" s="344" t="s">
        <v>455</v>
      </c>
      <c r="I26" s="344" t="s">
        <v>114</v>
      </c>
      <c r="J26" s="342" t="s">
        <v>378</v>
      </c>
      <c r="K26" s="342" t="s">
        <v>456</v>
      </c>
      <c r="L26" s="342" t="s">
        <v>378</v>
      </c>
      <c r="M26" s="410" t="s">
        <v>456</v>
      </c>
      <c r="N26" s="342" t="s">
        <v>457</v>
      </c>
      <c r="O26" s="342" t="s">
        <v>136</v>
      </c>
      <c r="P26" s="342" t="s">
        <v>49</v>
      </c>
      <c r="Q26" s="342" t="s">
        <v>49</v>
      </c>
      <c r="R26" s="342" t="s">
        <v>49</v>
      </c>
      <c r="S26" s="342" t="s">
        <v>458</v>
      </c>
      <c r="T26" s="342" t="s">
        <v>459</v>
      </c>
      <c r="U26" s="342" t="s">
        <v>460</v>
      </c>
      <c r="V26" s="342" t="s">
        <v>457</v>
      </c>
      <c r="W26" s="342" t="s">
        <v>461</v>
      </c>
      <c r="X26" s="342" t="s">
        <v>453</v>
      </c>
    </row>
    <row r="27" spans="1:65" ht="14.4" customHeight="1" x14ac:dyDescent="0.3">
      <c r="A27" s="344"/>
      <c r="B27" s="344"/>
      <c r="C27" s="344"/>
      <c r="D27" s="344"/>
      <c r="E27" s="344"/>
      <c r="F27" s="410"/>
      <c r="G27" s="344"/>
      <c r="H27" s="344"/>
      <c r="I27" s="344"/>
      <c r="J27" s="343"/>
      <c r="K27" s="343"/>
      <c r="L27" s="343"/>
      <c r="M27" s="410"/>
      <c r="N27" s="343" t="s">
        <v>49</v>
      </c>
      <c r="O27" s="343" t="s">
        <v>49</v>
      </c>
      <c r="P27" s="343"/>
      <c r="Q27" s="343"/>
      <c r="R27" s="343"/>
      <c r="S27" s="343" t="s">
        <v>49</v>
      </c>
      <c r="T27" s="343" t="s">
        <v>49</v>
      </c>
      <c r="U27" s="343" t="s">
        <v>49</v>
      </c>
      <c r="V27" s="343" t="s">
        <v>49</v>
      </c>
      <c r="W27" s="343"/>
      <c r="X27" s="343"/>
    </row>
    <row r="28" spans="1:65" ht="231" customHeight="1" x14ac:dyDescent="0.3">
      <c r="A28" s="344" t="s">
        <v>83</v>
      </c>
      <c r="B28" s="344" t="s">
        <v>440</v>
      </c>
      <c r="C28" s="344" t="s">
        <v>340</v>
      </c>
      <c r="D28" s="344" t="s">
        <v>341</v>
      </c>
      <c r="E28" s="344" t="s">
        <v>86</v>
      </c>
      <c r="F28" s="410" t="s">
        <v>442</v>
      </c>
      <c r="G28" s="358" t="s">
        <v>386</v>
      </c>
      <c r="H28" s="358" t="s">
        <v>462</v>
      </c>
      <c r="I28" s="358" t="s">
        <v>114</v>
      </c>
      <c r="J28" s="342" t="s">
        <v>463</v>
      </c>
      <c r="K28" s="342" t="s">
        <v>463</v>
      </c>
      <c r="L28" s="342" t="s">
        <v>464</v>
      </c>
      <c r="M28" s="410" t="s">
        <v>463</v>
      </c>
      <c r="N28" s="342" t="s">
        <v>465</v>
      </c>
      <c r="O28" s="342" t="s">
        <v>348</v>
      </c>
      <c r="P28" s="342" t="s">
        <v>49</v>
      </c>
      <c r="Q28" s="342" t="s">
        <v>49</v>
      </c>
      <c r="R28" s="342" t="s">
        <v>49</v>
      </c>
      <c r="S28" s="342" t="s">
        <v>466</v>
      </c>
      <c r="T28" s="342" t="s">
        <v>49</v>
      </c>
      <c r="U28" s="342" t="s">
        <v>465</v>
      </c>
      <c r="V28" s="342" t="s">
        <v>465</v>
      </c>
      <c r="W28" s="342" t="s">
        <v>461</v>
      </c>
      <c r="X28" s="342" t="s">
        <v>467</v>
      </c>
    </row>
    <row r="29" spans="1:65" ht="14.55" customHeight="1" x14ac:dyDescent="0.3">
      <c r="A29" s="344"/>
      <c r="B29" s="344"/>
      <c r="C29" s="344"/>
      <c r="D29" s="344"/>
      <c r="E29" s="344"/>
      <c r="F29" s="410"/>
      <c r="G29" s="359"/>
      <c r="H29" s="359"/>
      <c r="I29" s="359"/>
      <c r="J29" s="343"/>
      <c r="K29" s="343"/>
      <c r="L29" s="343"/>
      <c r="M29" s="410"/>
      <c r="N29" s="343" t="s">
        <v>49</v>
      </c>
      <c r="O29" s="343" t="s">
        <v>49</v>
      </c>
      <c r="P29" s="343"/>
      <c r="Q29" s="343"/>
      <c r="R29" s="343"/>
      <c r="S29" s="343"/>
      <c r="T29" s="343"/>
      <c r="U29" s="343"/>
      <c r="V29" s="343"/>
      <c r="W29" s="343"/>
      <c r="X29" s="343"/>
    </row>
    <row r="30" spans="1:65" ht="247.5" customHeight="1" x14ac:dyDescent="0.3">
      <c r="A30" s="344" t="s">
        <v>83</v>
      </c>
      <c r="B30" s="344" t="s">
        <v>468</v>
      </c>
      <c r="C30" s="344" t="s">
        <v>340</v>
      </c>
      <c r="D30" s="344" t="s">
        <v>341</v>
      </c>
      <c r="E30" s="344" t="s">
        <v>86</v>
      </c>
      <c r="F30" s="344" t="s">
        <v>469</v>
      </c>
      <c r="G30" s="344" t="s">
        <v>454</v>
      </c>
      <c r="H30" s="344" t="s">
        <v>470</v>
      </c>
      <c r="I30" s="344" t="s">
        <v>114</v>
      </c>
      <c r="J30" s="342" t="s">
        <v>471</v>
      </c>
      <c r="K30" s="344" t="s">
        <v>472</v>
      </c>
      <c r="L30" s="342" t="s">
        <v>378</v>
      </c>
      <c r="M30" s="344" t="s">
        <v>473</v>
      </c>
      <c r="N30" s="342" t="s">
        <v>474</v>
      </c>
      <c r="O30" s="342" t="s">
        <v>348</v>
      </c>
      <c r="P30" s="342" t="s">
        <v>49</v>
      </c>
      <c r="Q30" s="342" t="s">
        <v>49</v>
      </c>
      <c r="R30" s="342" t="s">
        <v>49</v>
      </c>
      <c r="S30" s="410" t="s">
        <v>475</v>
      </c>
      <c r="T30" s="410" t="s">
        <v>476</v>
      </c>
      <c r="U30" s="410" t="s">
        <v>477</v>
      </c>
      <c r="V30" s="410" t="s">
        <v>478</v>
      </c>
      <c r="W30" s="410" t="s">
        <v>479</v>
      </c>
      <c r="X30" s="342" t="s">
        <v>354</v>
      </c>
    </row>
    <row r="31" spans="1:65" ht="14.55" customHeight="1" x14ac:dyDescent="0.3">
      <c r="A31" s="344"/>
      <c r="B31" s="344"/>
      <c r="C31" s="344"/>
      <c r="D31" s="344"/>
      <c r="E31" s="344"/>
      <c r="F31" s="344"/>
      <c r="G31" s="344"/>
      <c r="H31" s="344"/>
      <c r="I31" s="344"/>
      <c r="J31" s="343"/>
      <c r="K31" s="344"/>
      <c r="L31" s="343"/>
      <c r="M31" s="344"/>
      <c r="N31" s="343"/>
      <c r="O31" s="343" t="s">
        <v>49</v>
      </c>
      <c r="P31" s="343"/>
      <c r="Q31" s="343"/>
      <c r="R31" s="343"/>
      <c r="S31" s="410" t="s">
        <v>49</v>
      </c>
      <c r="T31" s="410" t="s">
        <v>49</v>
      </c>
      <c r="U31" s="410" t="s">
        <v>49</v>
      </c>
      <c r="V31" s="410" t="s">
        <v>49</v>
      </c>
      <c r="W31" s="410"/>
      <c r="X31" s="343"/>
    </row>
    <row r="32" spans="1:65" ht="246" customHeight="1" x14ac:dyDescent="0.3">
      <c r="A32" s="344" t="s">
        <v>83</v>
      </c>
      <c r="B32" s="344" t="s">
        <v>468</v>
      </c>
      <c r="C32" s="344" t="s">
        <v>340</v>
      </c>
      <c r="D32" s="344" t="s">
        <v>341</v>
      </c>
      <c r="E32" s="344" t="s">
        <v>86</v>
      </c>
      <c r="F32" s="344" t="s">
        <v>469</v>
      </c>
      <c r="G32" s="358" t="s">
        <v>386</v>
      </c>
      <c r="H32" s="342" t="s">
        <v>480</v>
      </c>
      <c r="I32" s="344" t="s">
        <v>114</v>
      </c>
      <c r="J32" s="342" t="s">
        <v>49</v>
      </c>
      <c r="K32" s="342" t="s">
        <v>481</v>
      </c>
      <c r="L32" s="342" t="s">
        <v>378</v>
      </c>
      <c r="M32" s="342" t="s">
        <v>482</v>
      </c>
      <c r="N32" s="342" t="s">
        <v>483</v>
      </c>
      <c r="O32" s="342" t="s">
        <v>348</v>
      </c>
      <c r="P32" s="342" t="s">
        <v>49</v>
      </c>
      <c r="Q32" s="342" t="s">
        <v>49</v>
      </c>
      <c r="R32" s="342" t="s">
        <v>49</v>
      </c>
      <c r="S32" s="342" t="s">
        <v>484</v>
      </c>
      <c r="T32" s="342" t="s">
        <v>485</v>
      </c>
      <c r="U32" s="342" t="s">
        <v>486</v>
      </c>
      <c r="V32" s="342" t="s">
        <v>483</v>
      </c>
      <c r="W32" s="342" t="s">
        <v>487</v>
      </c>
      <c r="X32" s="342" t="s">
        <v>354</v>
      </c>
    </row>
    <row r="33" spans="1:24" ht="14.55" customHeight="1" x14ac:dyDescent="0.3">
      <c r="A33" s="344"/>
      <c r="B33" s="344"/>
      <c r="C33" s="344"/>
      <c r="D33" s="344"/>
      <c r="E33" s="344"/>
      <c r="F33" s="344"/>
      <c r="G33" s="359"/>
      <c r="H33" s="343"/>
      <c r="I33" s="344"/>
      <c r="J33" s="343"/>
      <c r="K33" s="343"/>
      <c r="L33" s="343"/>
      <c r="M33" s="343"/>
      <c r="N33" s="343"/>
      <c r="O33" s="343" t="s">
        <v>49</v>
      </c>
      <c r="P33" s="343"/>
      <c r="Q33" s="343"/>
      <c r="R33" s="343"/>
      <c r="S33" s="343"/>
      <c r="T33" s="343"/>
      <c r="U33" s="343"/>
      <c r="V33" s="343"/>
      <c r="W33" s="343"/>
      <c r="X33" s="343"/>
    </row>
    <row r="34" spans="1:24" ht="242.55" customHeight="1" x14ac:dyDescent="0.3">
      <c r="A34" s="344" t="s">
        <v>83</v>
      </c>
      <c r="B34" s="344" t="s">
        <v>468</v>
      </c>
      <c r="C34" s="344" t="s">
        <v>340</v>
      </c>
      <c r="D34" s="344" t="s">
        <v>341</v>
      </c>
      <c r="E34" s="344" t="s">
        <v>86</v>
      </c>
      <c r="F34" s="344" t="s">
        <v>469</v>
      </c>
      <c r="G34" s="344" t="s">
        <v>454</v>
      </c>
      <c r="H34" s="344" t="s">
        <v>488</v>
      </c>
      <c r="I34" s="344" t="s">
        <v>114</v>
      </c>
      <c r="J34" s="342" t="s">
        <v>489</v>
      </c>
      <c r="K34" s="344" t="s">
        <v>490</v>
      </c>
      <c r="L34" s="342" t="s">
        <v>378</v>
      </c>
      <c r="M34" s="344" t="s">
        <v>490</v>
      </c>
      <c r="N34" s="344" t="s">
        <v>491</v>
      </c>
      <c r="O34" s="342" t="s">
        <v>348</v>
      </c>
      <c r="P34" s="342" t="s">
        <v>49</v>
      </c>
      <c r="Q34" s="342" t="s">
        <v>49</v>
      </c>
      <c r="R34" s="342" t="s">
        <v>49</v>
      </c>
      <c r="S34" s="410" t="s">
        <v>492</v>
      </c>
      <c r="T34" s="410" t="s">
        <v>493</v>
      </c>
      <c r="U34" s="410" t="s">
        <v>494</v>
      </c>
      <c r="V34" s="410" t="s">
        <v>495</v>
      </c>
      <c r="W34" s="410" t="s">
        <v>496</v>
      </c>
      <c r="X34" s="342" t="s">
        <v>354</v>
      </c>
    </row>
    <row r="35" spans="1:24" ht="14.55" customHeight="1" x14ac:dyDescent="0.3">
      <c r="A35" s="344"/>
      <c r="B35" s="344"/>
      <c r="C35" s="344"/>
      <c r="D35" s="344"/>
      <c r="E35" s="344"/>
      <c r="F35" s="344"/>
      <c r="G35" s="344"/>
      <c r="H35" s="344"/>
      <c r="I35" s="344"/>
      <c r="J35" s="343"/>
      <c r="K35" s="344"/>
      <c r="L35" s="343"/>
      <c r="M35" s="344"/>
      <c r="N35" s="344"/>
      <c r="O35" s="343" t="s">
        <v>49</v>
      </c>
      <c r="P35" s="343"/>
      <c r="Q35" s="343"/>
      <c r="R35" s="343"/>
      <c r="S35" s="410" t="s">
        <v>49</v>
      </c>
      <c r="T35" s="410" t="s">
        <v>49</v>
      </c>
      <c r="U35" s="410" t="s">
        <v>49</v>
      </c>
      <c r="V35" s="410" t="s">
        <v>49</v>
      </c>
      <c r="W35" s="410"/>
      <c r="X35" s="343"/>
    </row>
    <row r="36" spans="1:24" ht="288.45" customHeight="1" x14ac:dyDescent="0.3">
      <c r="A36" s="344" t="s">
        <v>208</v>
      </c>
      <c r="B36" s="344" t="s">
        <v>497</v>
      </c>
      <c r="C36" s="344" t="s">
        <v>297</v>
      </c>
      <c r="D36" s="344" t="s">
        <v>498</v>
      </c>
      <c r="E36" s="344" t="s">
        <v>499</v>
      </c>
      <c r="F36" s="342" t="s">
        <v>500</v>
      </c>
      <c r="G36" s="358" t="s">
        <v>501</v>
      </c>
      <c r="H36" s="358" t="s">
        <v>502</v>
      </c>
      <c r="I36" s="358" t="s">
        <v>503</v>
      </c>
      <c r="J36" s="342" t="s">
        <v>504</v>
      </c>
      <c r="K36" s="358" t="s">
        <v>505</v>
      </c>
      <c r="L36" s="342" t="s">
        <v>506</v>
      </c>
      <c r="M36" s="358" t="s">
        <v>507</v>
      </c>
      <c r="N36" s="358" t="s">
        <v>508</v>
      </c>
      <c r="O36" s="358" t="s">
        <v>136</v>
      </c>
      <c r="P36" s="358">
        <f>SUM('[24]HUMAN SETTLEMENTS'!M8:M30)</f>
        <v>84588992.230000019</v>
      </c>
      <c r="Q36" s="358" t="s">
        <v>509</v>
      </c>
      <c r="R36" s="358" t="s">
        <v>49</v>
      </c>
      <c r="S36" s="358" t="s">
        <v>510</v>
      </c>
      <c r="T36" s="358" t="s">
        <v>511</v>
      </c>
      <c r="U36" s="358" t="s">
        <v>512</v>
      </c>
      <c r="V36" s="358" t="s">
        <v>508</v>
      </c>
      <c r="W36" s="358" t="s">
        <v>513</v>
      </c>
      <c r="X36" s="358" t="s">
        <v>501</v>
      </c>
    </row>
    <row r="37" spans="1:24" ht="30" customHeight="1" x14ac:dyDescent="0.3">
      <c r="A37" s="344"/>
      <c r="B37" s="344"/>
      <c r="C37" s="344"/>
      <c r="D37" s="344"/>
      <c r="E37" s="344"/>
      <c r="F37" s="343"/>
      <c r="G37" s="359"/>
      <c r="H37" s="359"/>
      <c r="I37" s="359"/>
      <c r="J37" s="343"/>
      <c r="K37" s="359"/>
      <c r="L37" s="343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</row>
    <row r="38" spans="1:24" ht="325.95" customHeight="1" x14ac:dyDescent="0.3">
      <c r="A38" s="344" t="s">
        <v>208</v>
      </c>
      <c r="B38" s="344" t="s">
        <v>514</v>
      </c>
      <c r="C38" s="344" t="s">
        <v>297</v>
      </c>
      <c r="D38" s="344" t="s">
        <v>498</v>
      </c>
      <c r="E38" s="344" t="s">
        <v>499</v>
      </c>
      <c r="F38" s="344" t="s">
        <v>515</v>
      </c>
      <c r="G38" s="344" t="s">
        <v>516</v>
      </c>
      <c r="H38" s="344" t="s">
        <v>517</v>
      </c>
      <c r="I38" s="344" t="s">
        <v>114</v>
      </c>
      <c r="J38" s="344" t="s">
        <v>518</v>
      </c>
      <c r="K38" s="344" t="s">
        <v>519</v>
      </c>
      <c r="L38" s="344" t="s">
        <v>378</v>
      </c>
      <c r="M38" s="344" t="s">
        <v>520</v>
      </c>
      <c r="N38" s="344" t="s">
        <v>521</v>
      </c>
      <c r="O38" s="344" t="s">
        <v>245</v>
      </c>
      <c r="P38" s="429" t="s">
        <v>49</v>
      </c>
      <c r="Q38" s="344" t="s">
        <v>49</v>
      </c>
      <c r="R38" s="344" t="s">
        <v>49</v>
      </c>
      <c r="S38" s="344" t="s">
        <v>522</v>
      </c>
      <c r="T38" s="344" t="s">
        <v>523</v>
      </c>
      <c r="U38" s="344" t="s">
        <v>521</v>
      </c>
      <c r="V38" s="344" t="s">
        <v>521</v>
      </c>
      <c r="W38" s="344" t="s">
        <v>524</v>
      </c>
      <c r="X38" s="342" t="s">
        <v>397</v>
      </c>
    </row>
    <row r="39" spans="1:24" ht="30" customHeight="1" x14ac:dyDescent="0.3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3"/>
    </row>
    <row r="40" spans="1:24" ht="234" customHeight="1" x14ac:dyDescent="0.3">
      <c r="A40" s="344" t="s">
        <v>208</v>
      </c>
      <c r="B40" s="344" t="s">
        <v>514</v>
      </c>
      <c r="C40" s="344" t="s">
        <v>297</v>
      </c>
      <c r="D40" s="344" t="s">
        <v>498</v>
      </c>
      <c r="E40" s="344" t="s">
        <v>499</v>
      </c>
      <c r="F40" s="344" t="s">
        <v>515</v>
      </c>
      <c r="G40" s="344" t="s">
        <v>525</v>
      </c>
      <c r="H40" s="344" t="s">
        <v>526</v>
      </c>
      <c r="I40" s="344" t="s">
        <v>114</v>
      </c>
      <c r="J40" s="344" t="s">
        <v>527</v>
      </c>
      <c r="K40" s="344" t="s">
        <v>528</v>
      </c>
      <c r="L40" s="344" t="s">
        <v>378</v>
      </c>
      <c r="M40" s="344" t="s">
        <v>529</v>
      </c>
      <c r="N40" s="344" t="s">
        <v>530</v>
      </c>
      <c r="O40" s="344" t="s">
        <v>531</v>
      </c>
      <c r="P40" s="344" t="s">
        <v>49</v>
      </c>
      <c r="Q40" s="344" t="s">
        <v>49</v>
      </c>
      <c r="R40" s="344" t="s">
        <v>49</v>
      </c>
      <c r="S40" s="344" t="s">
        <v>532</v>
      </c>
      <c r="T40" s="344" t="s">
        <v>533</v>
      </c>
      <c r="U40" s="344" t="s">
        <v>534</v>
      </c>
      <c r="V40" s="344" t="s">
        <v>530</v>
      </c>
      <c r="W40" s="344" t="s">
        <v>535</v>
      </c>
      <c r="X40" s="342" t="s">
        <v>397</v>
      </c>
    </row>
    <row r="41" spans="1:24" ht="30" customHeight="1" x14ac:dyDescent="0.3">
      <c r="A41" s="344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3"/>
    </row>
    <row r="42" spans="1:24" ht="216" customHeight="1" x14ac:dyDescent="0.3">
      <c r="A42" s="344" t="s">
        <v>208</v>
      </c>
      <c r="B42" s="344" t="s">
        <v>497</v>
      </c>
      <c r="C42" s="344" t="s">
        <v>297</v>
      </c>
      <c r="D42" s="344" t="s">
        <v>498</v>
      </c>
      <c r="E42" s="344" t="s">
        <v>499</v>
      </c>
      <c r="F42" s="344" t="s">
        <v>500</v>
      </c>
      <c r="G42" s="410" t="s">
        <v>536</v>
      </c>
      <c r="H42" s="344" t="s">
        <v>537</v>
      </c>
      <c r="I42" s="344" t="s">
        <v>114</v>
      </c>
      <c r="J42" s="344" t="s">
        <v>538</v>
      </c>
      <c r="K42" s="344" t="s">
        <v>539</v>
      </c>
      <c r="L42" s="344" t="s">
        <v>378</v>
      </c>
      <c r="M42" s="344" t="s">
        <v>2093</v>
      </c>
      <c r="N42" s="344" t="s">
        <v>2094</v>
      </c>
      <c r="O42" s="344" t="s">
        <v>119</v>
      </c>
      <c r="P42" s="344" t="s">
        <v>49</v>
      </c>
      <c r="Q42" s="344" t="s">
        <v>49</v>
      </c>
      <c r="R42" s="344" t="s">
        <v>49</v>
      </c>
      <c r="S42" s="344" t="s">
        <v>2095</v>
      </c>
      <c r="T42" s="344" t="s">
        <v>2096</v>
      </c>
      <c r="U42" s="344" t="s">
        <v>2097</v>
      </c>
      <c r="V42" s="344" t="s">
        <v>2094</v>
      </c>
      <c r="W42" s="344" t="s">
        <v>2098</v>
      </c>
      <c r="X42" s="358" t="s">
        <v>540</v>
      </c>
    </row>
    <row r="43" spans="1:24" ht="30" customHeight="1" x14ac:dyDescent="0.3">
      <c r="A43" s="344"/>
      <c r="B43" s="344"/>
      <c r="C43" s="344"/>
      <c r="D43" s="344"/>
      <c r="E43" s="344"/>
      <c r="F43" s="344"/>
      <c r="G43" s="410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 t="s">
        <v>2099</v>
      </c>
      <c r="T43" s="344" t="s">
        <v>2100</v>
      </c>
      <c r="U43" s="344" t="s">
        <v>2101</v>
      </c>
      <c r="V43" s="344" t="s">
        <v>2102</v>
      </c>
      <c r="W43" s="344"/>
      <c r="X43" s="359"/>
    </row>
    <row r="44" spans="1:24" ht="409.5" customHeight="1" x14ac:dyDescent="0.3">
      <c r="A44" s="259" t="s">
        <v>541</v>
      </c>
      <c r="B44" s="259" t="s">
        <v>542</v>
      </c>
      <c r="C44" s="259" t="s">
        <v>543</v>
      </c>
      <c r="D44" s="259" t="s">
        <v>544</v>
      </c>
      <c r="E44" s="259" t="s">
        <v>545</v>
      </c>
      <c r="F44" s="259" t="s">
        <v>546</v>
      </c>
      <c r="G44" s="259" t="s">
        <v>547</v>
      </c>
      <c r="H44" s="259" t="s">
        <v>548</v>
      </c>
      <c r="I44" s="55" t="s">
        <v>49</v>
      </c>
      <c r="J44" s="55" t="s">
        <v>49</v>
      </c>
      <c r="K44" s="56" t="s">
        <v>549</v>
      </c>
      <c r="L44" s="259" t="s">
        <v>49</v>
      </c>
      <c r="M44" s="56" t="s">
        <v>550</v>
      </c>
      <c r="N44" s="56" t="s">
        <v>551</v>
      </c>
      <c r="O44" s="56" t="s">
        <v>552</v>
      </c>
      <c r="P44" s="259" t="s">
        <v>49</v>
      </c>
      <c r="Q44" s="259" t="s">
        <v>49</v>
      </c>
      <c r="R44" s="259" t="s">
        <v>49</v>
      </c>
      <c r="S44" s="56" t="s">
        <v>553</v>
      </c>
      <c r="T44" s="56" t="s">
        <v>554</v>
      </c>
      <c r="U44" s="56" t="s">
        <v>555</v>
      </c>
      <c r="V44" s="56" t="s">
        <v>556</v>
      </c>
      <c r="W44" s="259" t="s">
        <v>557</v>
      </c>
      <c r="X44" s="56" t="s">
        <v>558</v>
      </c>
    </row>
    <row r="45" spans="1:24" ht="409.6" customHeight="1" x14ac:dyDescent="0.3">
      <c r="A45" s="259" t="s">
        <v>541</v>
      </c>
      <c r="B45" s="259" t="s">
        <v>542</v>
      </c>
      <c r="C45" s="259" t="s">
        <v>543</v>
      </c>
      <c r="D45" s="259" t="s">
        <v>544</v>
      </c>
      <c r="E45" s="259" t="s">
        <v>545</v>
      </c>
      <c r="F45" s="259" t="s">
        <v>546</v>
      </c>
      <c r="G45" s="259" t="s">
        <v>547</v>
      </c>
      <c r="H45" s="259" t="s">
        <v>559</v>
      </c>
      <c r="I45" s="55" t="s">
        <v>49</v>
      </c>
      <c r="J45" s="55" t="s">
        <v>49</v>
      </c>
      <c r="K45" s="56" t="s">
        <v>560</v>
      </c>
      <c r="L45" s="259" t="s">
        <v>49</v>
      </c>
      <c r="M45" s="56" t="s">
        <v>561</v>
      </c>
      <c r="N45" s="56" t="s">
        <v>562</v>
      </c>
      <c r="O45" s="56" t="s">
        <v>563</v>
      </c>
      <c r="P45" s="259" t="s">
        <v>49</v>
      </c>
      <c r="Q45" s="259" t="s">
        <v>49</v>
      </c>
      <c r="R45" s="259" t="s">
        <v>49</v>
      </c>
      <c r="S45" s="56" t="s">
        <v>564</v>
      </c>
      <c r="T45" s="56" t="s">
        <v>565</v>
      </c>
      <c r="U45" s="56" t="s">
        <v>566</v>
      </c>
      <c r="V45" s="56" t="s">
        <v>562</v>
      </c>
      <c r="W45" s="259" t="s">
        <v>557</v>
      </c>
      <c r="X45" s="56" t="s">
        <v>558</v>
      </c>
    </row>
    <row r="46" spans="1:24" ht="334.8" customHeight="1" x14ac:dyDescent="0.3">
      <c r="A46" s="262" t="s">
        <v>567</v>
      </c>
      <c r="B46" s="262" t="s">
        <v>568</v>
      </c>
      <c r="C46" s="262" t="s">
        <v>569</v>
      </c>
      <c r="D46" s="262" t="s">
        <v>570</v>
      </c>
      <c r="E46" s="262" t="s">
        <v>571</v>
      </c>
      <c r="F46" s="262" t="s">
        <v>572</v>
      </c>
      <c r="G46" s="267" t="s">
        <v>573</v>
      </c>
      <c r="H46" s="262" t="s">
        <v>574</v>
      </c>
      <c r="I46" s="55" t="s">
        <v>49</v>
      </c>
      <c r="J46" s="260" t="s">
        <v>49</v>
      </c>
      <c r="K46" s="262" t="s">
        <v>575</v>
      </c>
      <c r="L46" s="259" t="s">
        <v>49</v>
      </c>
      <c r="M46" s="262" t="s">
        <v>575</v>
      </c>
      <c r="N46" s="264" t="s">
        <v>2143</v>
      </c>
      <c r="O46" s="262" t="s">
        <v>577</v>
      </c>
      <c r="P46" s="267" t="s">
        <v>49</v>
      </c>
      <c r="Q46" s="267" t="s">
        <v>49</v>
      </c>
      <c r="R46" s="267" t="s">
        <v>49</v>
      </c>
      <c r="S46" s="264" t="s">
        <v>2147</v>
      </c>
      <c r="T46" s="264" t="s">
        <v>2146</v>
      </c>
      <c r="U46" s="264" t="s">
        <v>2145</v>
      </c>
      <c r="V46" s="264" t="s">
        <v>2144</v>
      </c>
      <c r="W46" s="267" t="s">
        <v>582</v>
      </c>
      <c r="X46" s="56" t="s">
        <v>583</v>
      </c>
    </row>
    <row r="47" spans="1:24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24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x14ac:dyDescent="0.3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x14ac:dyDescent="0.3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x14ac:dyDescent="0.3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x14ac:dyDescent="0.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x14ac:dyDescent="0.3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x14ac:dyDescent="0.3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x14ac:dyDescent="0.3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x14ac:dyDescent="0.3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x14ac:dyDescent="0.3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1:19" x14ac:dyDescent="0.3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x14ac:dyDescent="0.3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x14ac:dyDescent="0.3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x14ac:dyDescent="0.3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x14ac:dyDescent="0.3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x14ac:dyDescent="0.3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x14ac:dyDescent="0.3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x14ac:dyDescent="0.3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x14ac:dyDescent="0.3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x14ac:dyDescent="0.3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x14ac:dyDescent="0.3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x14ac:dyDescent="0.3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x14ac:dyDescent="0.3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x14ac:dyDescent="0.3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x14ac:dyDescent="0.3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x14ac:dyDescent="0.3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x14ac:dyDescent="0.3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x14ac:dyDescent="0.3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x14ac:dyDescent="0.3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x14ac:dyDescent="0.3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x14ac:dyDescent="0.3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x14ac:dyDescent="0.3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x14ac:dyDescent="0.3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x14ac:dyDescent="0.3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x14ac:dyDescent="0.3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x14ac:dyDescent="0.3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x14ac:dyDescent="0.3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x14ac:dyDescent="0.3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x14ac:dyDescent="0.3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x14ac:dyDescent="0.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x14ac:dyDescent="0.3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x14ac:dyDescent="0.3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x14ac:dyDescent="0.3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</sheetData>
  <mergeCells count="482">
    <mergeCell ref="I3:I5"/>
    <mergeCell ref="J3:J5"/>
    <mergeCell ref="K3:K5"/>
    <mergeCell ref="L3:L5"/>
    <mergeCell ref="M3:M5"/>
    <mergeCell ref="N3:N5"/>
    <mergeCell ref="A1:K1"/>
    <mergeCell ref="A2:B2"/>
    <mergeCell ref="A3:A5"/>
    <mergeCell ref="B3:B5"/>
    <mergeCell ref="C3:C5"/>
    <mergeCell ref="D3:D5"/>
    <mergeCell ref="E3:E5"/>
    <mergeCell ref="F3:F5"/>
    <mergeCell ref="G3:G5"/>
    <mergeCell ref="H3:H5"/>
    <mergeCell ref="X3:X5"/>
    <mergeCell ref="X6:X7"/>
    <mergeCell ref="A6:A7"/>
    <mergeCell ref="B6:B7"/>
    <mergeCell ref="C6:C7"/>
    <mergeCell ref="D6:D7"/>
    <mergeCell ref="E6:E7"/>
    <mergeCell ref="F6:F7"/>
    <mergeCell ref="O3:O5"/>
    <mergeCell ref="P3:P5"/>
    <mergeCell ref="Q3:Q5"/>
    <mergeCell ref="G6:G7"/>
    <mergeCell ref="H6:H7"/>
    <mergeCell ref="I6:I7"/>
    <mergeCell ref="J6:J7"/>
    <mergeCell ref="K6:K7"/>
    <mergeCell ref="M6:M7"/>
    <mergeCell ref="N6:N7"/>
    <mergeCell ref="O6:O7"/>
    <mergeCell ref="P6:P7"/>
    <mergeCell ref="Q6:Q7"/>
    <mergeCell ref="R3:R5"/>
    <mergeCell ref="S3:S5"/>
    <mergeCell ref="T3:T5"/>
    <mergeCell ref="V8:V9"/>
    <mergeCell ref="W8:W9"/>
    <mergeCell ref="U3:U5"/>
    <mergeCell ref="V3:V5"/>
    <mergeCell ref="W3:W5"/>
    <mergeCell ref="S6:S7"/>
    <mergeCell ref="T6:T7"/>
    <mergeCell ref="U6:U7"/>
    <mergeCell ref="V6:V7"/>
    <mergeCell ref="W6:W7"/>
    <mergeCell ref="X8:X9"/>
    <mergeCell ref="L6:L7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M8:M9"/>
    <mergeCell ref="N8:N9"/>
    <mergeCell ref="O8:O9"/>
    <mergeCell ref="P8:P9"/>
    <mergeCell ref="Q8:Q9"/>
    <mergeCell ref="R8:R9"/>
    <mergeCell ref="R6:R7"/>
    <mergeCell ref="G8:G9"/>
    <mergeCell ref="H8:H9"/>
    <mergeCell ref="I8:I9"/>
    <mergeCell ref="J8:J9"/>
    <mergeCell ref="K8:K9"/>
    <mergeCell ref="L8:L9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</mergeCells>
  <pageMargins left="0.70866141732283505" right="0.70866141732283505" top="0.74803149606299202" bottom="0.74803149606299202" header="0.31496062992126" footer="0.31496062992126"/>
  <pageSetup paperSize="9" scale="12" fitToHeight="0" orientation="landscape" r:id="rId1"/>
  <headerFooter>
    <oddFooter>&amp;R&amp;"Arial,Bold"&amp;20Page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'C:\Documents and Settings\MadeleineJ\Local Settings\Temporary Internet Files\Content.Outlook\D29IB1HD\[A1 Schedule - Ver 2.3.  - 02 December 2010 - 25 April 2011.xlsx]kpa''s'!#REF!</xm:f>
          </x14:formula1>
          <xm:sqref>D39 D41 D37 D21 D23 D25 D27 D29 D31 D33 D35 D7 D9 D11 D13 D15 D17 D19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18.xlsx]cds strategies 17 18'!#REF!</xm:f>
          </x14:formula1>
          <xm:sqref>C44:C45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18.xlsx]kpa''s'!#REF!</xm:f>
          </x14:formula1>
          <xm:sqref>D44:D45</xm:sqref>
        </x14:dataValidation>
        <x14:dataValidation type="list" allowBlank="1" showInputMessage="1" showErrorMessage="1">
          <x14:formula1>
            <xm:f>'https://msunduzigovza-my.sharepoint.com/personal/vishals_msunduzi_gov_za/Documents/Documents/Main Documents/2023/[Copy of 2018 2019 FINAL FOR MAYOR MID YEAR Update.xlsx]cds strategies 16 17'!#REF!</xm:f>
          </x14:formula1>
          <xm:sqref>C46</xm:sqref>
        </x14:dataValidation>
        <x14:dataValidation type="list" allowBlank="1" showInputMessage="1" showErrorMessage="1">
          <x14:formula1>
            <xm:f>'Z:\MID YEAR 2017 2018\SDBIP &amp; OP 17 18 AMENDED final final 13 7 2017\[OP 2017 2018 MASTER FINAL 26 6 17.xlsx]kpa''s'!#REF!</xm:f>
          </x14:formula1>
          <xm:sqref>D46</xm:sqref>
        </x14:dataValidation>
        <x14:dataValidation type="list" allowBlank="1" showInputMessage="1" showErrorMessage="1">
          <x14:formula1>
            <xm:f>'C:\Users\Lathad\Desktop\[Copy of SDBIP FOR TOWN PLANNING.xlsx]cds strategies 17 18'!#REF!</xm:f>
          </x14:formula1>
          <xm:sqref>C36:C41</xm:sqref>
        </x14:dataValidation>
        <x14:dataValidation type="list" allowBlank="1" showInputMessage="1" showErrorMessage="1">
          <x14:formula1>
            <xm:f>'C:\Users\Lathad\Desktop\[Copy of SDBIP FOR TOWN PLANNING.xlsx]cds strategies 17 18'!#REF!</xm:f>
          </x14:formula1>
          <xm:sqref>C42:C43</xm:sqref>
        </x14:dataValidation>
        <x14:dataValidation type="list" allowBlank="1" showInputMessage="1" showErrorMessage="1">
          <x14:formula1>
            <xm:f>'C:\Documents and Settings\MadeleineJ\Local Settings\Temporary Internet Files\Content.Outlook\D29IB1HD\[A1 Schedule - Ver 2.3.  - 02 December 2010 - 25 April 2011.xlsx]kpa''s'!#REF!</xm:f>
          </x14:formula1>
          <xm:sqref>D43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C97"/>
  <sheetViews>
    <sheetView view="pageBreakPreview" topLeftCell="A28" zoomScale="30" zoomScaleNormal="90" zoomScaleSheetLayoutView="30" workbookViewId="0">
      <selection activeCell="N10" sqref="N10:N11"/>
    </sheetView>
  </sheetViews>
  <sheetFormatPr defaultColWidth="9.21875" defaultRowHeight="14.4" x14ac:dyDescent="0.3"/>
  <cols>
    <col min="1" max="1" width="9.21875" style="49"/>
    <col min="2" max="2" width="13" style="49" customWidth="1"/>
    <col min="3" max="3" width="21.77734375" style="49" customWidth="1"/>
    <col min="4" max="4" width="17.21875" style="49" customWidth="1"/>
    <col min="5" max="7" width="26.44140625" style="49" customWidth="1"/>
    <col min="8" max="8" width="26.21875" style="49" customWidth="1"/>
    <col min="9" max="9" width="32.21875" style="49" customWidth="1"/>
    <col min="10" max="10" width="28" style="49" customWidth="1"/>
    <col min="11" max="11" width="46.109375" style="69" customWidth="1"/>
    <col min="12" max="12" width="45.77734375" style="49" customWidth="1"/>
    <col min="13" max="13" width="48" style="49" customWidth="1"/>
    <col min="14" max="15" width="52.21875" style="49" customWidth="1"/>
    <col min="16" max="16" width="39.44140625" style="49" customWidth="1"/>
    <col min="17" max="17" width="33.77734375" style="49" customWidth="1"/>
    <col min="18" max="18" width="31.21875" style="49" customWidth="1"/>
    <col min="19" max="19" width="140.109375" style="49" hidden="1" customWidth="1"/>
    <col min="20" max="20" width="236.77734375" style="49" hidden="1" customWidth="1"/>
    <col min="21" max="21" width="73.77734375" style="49" customWidth="1"/>
    <col min="22" max="22" width="54.77734375" style="49" hidden="1" customWidth="1"/>
    <col min="23" max="23" width="67.21875" style="49" hidden="1" customWidth="1"/>
    <col min="24" max="24" width="70.21875" style="49" customWidth="1"/>
    <col min="25" max="25" width="44" style="49" hidden="1" customWidth="1"/>
    <col min="26" max="26" width="57" style="49" hidden="1" customWidth="1"/>
    <col min="27" max="27" width="56.21875" style="49" customWidth="1"/>
    <col min="28" max="28" width="45.77734375" style="49" hidden="1" customWidth="1"/>
    <col min="29" max="29" width="44.21875" style="49" hidden="1" customWidth="1"/>
    <col min="30" max="30" width="52.77734375" style="49" customWidth="1"/>
    <col min="31" max="31" width="44.21875" style="49" customWidth="1"/>
    <col min="32" max="32" width="9.21875" style="49"/>
    <col min="33" max="33" width="0" style="49" hidden="1" customWidth="1"/>
    <col min="34" max="16384" width="9.21875" style="49"/>
  </cols>
  <sheetData>
    <row r="1" spans="1:81" ht="33" x14ac:dyDescent="0.3">
      <c r="A1" s="283" t="s">
        <v>584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4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  <c r="Z1" s="62"/>
      <c r="AA1" s="62"/>
      <c r="AB1" s="62"/>
      <c r="AC1" s="62"/>
      <c r="AD1" s="62"/>
      <c r="AE1" s="62"/>
    </row>
    <row r="2" spans="1:81" ht="33" x14ac:dyDescent="0.6">
      <c r="A2" s="283" t="s">
        <v>585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2"/>
      <c r="AD2" s="2"/>
      <c r="AE2" s="2"/>
    </row>
    <row r="3" spans="1:81" ht="33" x14ac:dyDescent="0.6">
      <c r="A3" s="283" t="s">
        <v>586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  <c r="AD3" s="2"/>
      <c r="AE3" s="2"/>
    </row>
    <row r="4" spans="1:81" ht="33" x14ac:dyDescent="0.6">
      <c r="A4" s="283"/>
      <c r="B4" s="283"/>
      <c r="C4" s="4"/>
      <c r="D4" s="2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81" ht="48" customHeight="1" x14ac:dyDescent="0.3">
      <c r="A5" s="284" t="s">
        <v>2</v>
      </c>
      <c r="B5" s="284" t="s">
        <v>3</v>
      </c>
      <c r="C5" s="284" t="s">
        <v>4</v>
      </c>
      <c r="D5" s="284" t="s">
        <v>5</v>
      </c>
      <c r="E5" s="284" t="s">
        <v>140</v>
      </c>
      <c r="F5" s="284" t="s">
        <v>338</v>
      </c>
      <c r="G5" s="284" t="s">
        <v>339</v>
      </c>
      <c r="H5" s="284" t="s">
        <v>9</v>
      </c>
      <c r="I5" s="284" t="s">
        <v>10</v>
      </c>
      <c r="J5" s="284" t="s">
        <v>11</v>
      </c>
      <c r="K5" s="284" t="s">
        <v>12</v>
      </c>
      <c r="L5" s="284" t="s">
        <v>13</v>
      </c>
      <c r="M5" s="284" t="s">
        <v>14</v>
      </c>
      <c r="N5" s="284" t="s">
        <v>15</v>
      </c>
      <c r="O5" s="284" t="s">
        <v>146</v>
      </c>
      <c r="P5" s="449" t="s">
        <v>831</v>
      </c>
      <c r="Q5" s="450"/>
      <c r="R5" s="451"/>
      <c r="S5" s="443" t="s">
        <v>20</v>
      </c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5"/>
    </row>
    <row r="6" spans="1:81" ht="43.95" customHeight="1" x14ac:dyDescent="0.3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319" t="s">
        <v>829</v>
      </c>
      <c r="Q6" s="319" t="s">
        <v>18</v>
      </c>
      <c r="R6" s="319" t="s">
        <v>830</v>
      </c>
      <c r="S6" s="446" t="s">
        <v>21</v>
      </c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8"/>
    </row>
    <row r="7" spans="1:81" ht="214.95" customHeight="1" x14ac:dyDescent="0.3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0"/>
      <c r="Q7" s="320"/>
      <c r="R7" s="320"/>
      <c r="S7" s="6" t="s">
        <v>22</v>
      </c>
      <c r="T7" s="6" t="s">
        <v>23</v>
      </c>
      <c r="U7" s="7" t="s">
        <v>24</v>
      </c>
      <c r="V7" s="6" t="s">
        <v>25</v>
      </c>
      <c r="W7" s="6" t="s">
        <v>26</v>
      </c>
      <c r="X7" s="8" t="s">
        <v>27</v>
      </c>
      <c r="Y7" s="6" t="s">
        <v>28</v>
      </c>
      <c r="Z7" s="6" t="s">
        <v>29</v>
      </c>
      <c r="AA7" s="8" t="s">
        <v>30</v>
      </c>
      <c r="AB7" s="6" t="s">
        <v>31</v>
      </c>
      <c r="AC7" s="6" t="s">
        <v>32</v>
      </c>
      <c r="AD7" s="8" t="s">
        <v>33</v>
      </c>
      <c r="AE7" s="9" t="s">
        <v>34</v>
      </c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</row>
    <row r="8" spans="1:81" s="50" customFormat="1" ht="235.95" customHeight="1" x14ac:dyDescent="0.3">
      <c r="A8" s="342" t="s">
        <v>208</v>
      </c>
      <c r="B8" s="342" t="s">
        <v>497</v>
      </c>
      <c r="C8" s="344" t="s">
        <v>37</v>
      </c>
      <c r="D8" s="344" t="s">
        <v>587</v>
      </c>
      <c r="E8" s="344" t="s">
        <v>498</v>
      </c>
      <c r="F8" s="344" t="s">
        <v>499</v>
      </c>
      <c r="G8" s="342" t="s">
        <v>500</v>
      </c>
      <c r="H8" s="342" t="s">
        <v>501</v>
      </c>
      <c r="I8" s="358" t="s">
        <v>588</v>
      </c>
      <c r="J8" s="358" t="s">
        <v>589</v>
      </c>
      <c r="K8" s="441" t="s">
        <v>590</v>
      </c>
      <c r="L8" s="358" t="s">
        <v>591</v>
      </c>
      <c r="M8" s="358" t="s">
        <v>592</v>
      </c>
      <c r="N8" s="358" t="s">
        <v>593</v>
      </c>
      <c r="O8" s="358" t="s">
        <v>136</v>
      </c>
      <c r="P8" s="63">
        <v>6241417.1200000001</v>
      </c>
      <c r="Q8" s="358" t="s">
        <v>509</v>
      </c>
      <c r="R8" s="57"/>
      <c r="S8" s="60" t="s">
        <v>49</v>
      </c>
      <c r="T8" s="60" t="s">
        <v>49</v>
      </c>
      <c r="U8" s="60" t="s">
        <v>49</v>
      </c>
      <c r="V8" s="60" t="s">
        <v>49</v>
      </c>
      <c r="W8" s="60" t="s">
        <v>594</v>
      </c>
      <c r="X8" s="60" t="s">
        <v>595</v>
      </c>
      <c r="Y8" s="60" t="s">
        <v>596</v>
      </c>
      <c r="Z8" s="60" t="s">
        <v>597</v>
      </c>
      <c r="AA8" s="60" t="s">
        <v>598</v>
      </c>
      <c r="AB8" s="60" t="s">
        <v>599</v>
      </c>
      <c r="AC8" s="60" t="s">
        <v>600</v>
      </c>
      <c r="AD8" s="60" t="s">
        <v>593</v>
      </c>
      <c r="AE8" s="410" t="s">
        <v>601</v>
      </c>
    </row>
    <row r="9" spans="1:81" s="50" customFormat="1" ht="39" customHeight="1" x14ac:dyDescent="0.3">
      <c r="A9" s="343"/>
      <c r="B9" s="343"/>
      <c r="C9" s="344"/>
      <c r="D9" s="344"/>
      <c r="E9" s="344"/>
      <c r="F9" s="344"/>
      <c r="G9" s="343"/>
      <c r="H9" s="343"/>
      <c r="I9" s="359"/>
      <c r="J9" s="359"/>
      <c r="K9" s="442"/>
      <c r="L9" s="359"/>
      <c r="M9" s="359"/>
      <c r="N9" s="359"/>
      <c r="O9" s="359"/>
      <c r="P9" s="63"/>
      <c r="Q9" s="359"/>
      <c r="R9" s="107"/>
      <c r="S9" s="64"/>
      <c r="T9" s="64"/>
      <c r="U9" s="60" t="s">
        <v>49</v>
      </c>
      <c r="V9" s="60" t="s">
        <v>49</v>
      </c>
      <c r="W9" s="60" t="s">
        <v>49</v>
      </c>
      <c r="X9" s="60" t="s">
        <v>49</v>
      </c>
      <c r="Y9" s="60" t="s">
        <v>49</v>
      </c>
      <c r="Z9" s="60" t="s">
        <v>49</v>
      </c>
      <c r="AA9" s="60" t="s">
        <v>49</v>
      </c>
      <c r="AB9" s="60" t="s">
        <v>49</v>
      </c>
      <c r="AC9" s="60" t="s">
        <v>49</v>
      </c>
      <c r="AD9" s="60" t="s">
        <v>49</v>
      </c>
      <c r="AE9" s="410"/>
    </row>
    <row r="10" spans="1:81" s="50" customFormat="1" ht="349.5" customHeight="1" x14ac:dyDescent="0.3">
      <c r="A10" s="342" t="s">
        <v>208</v>
      </c>
      <c r="B10" s="342" t="s">
        <v>497</v>
      </c>
      <c r="C10" s="410" t="s">
        <v>37</v>
      </c>
      <c r="D10" s="344" t="s">
        <v>602</v>
      </c>
      <c r="E10" s="344" t="s">
        <v>498</v>
      </c>
      <c r="F10" s="344" t="s">
        <v>499</v>
      </c>
      <c r="G10" s="342" t="s">
        <v>500</v>
      </c>
      <c r="H10" s="358" t="s">
        <v>501</v>
      </c>
      <c r="I10" s="358" t="s">
        <v>603</v>
      </c>
      <c r="J10" s="358" t="s">
        <v>604</v>
      </c>
      <c r="K10" s="441" t="s">
        <v>605</v>
      </c>
      <c r="L10" s="358" t="s">
        <v>606</v>
      </c>
      <c r="M10" s="358" t="s">
        <v>607</v>
      </c>
      <c r="N10" s="358" t="s">
        <v>608</v>
      </c>
      <c r="O10" s="358" t="s">
        <v>136</v>
      </c>
      <c r="P10" s="63">
        <v>6241417.1200000001</v>
      </c>
      <c r="Q10" s="358" t="s">
        <v>509</v>
      </c>
      <c r="R10" s="57"/>
      <c r="S10" s="65" t="s">
        <v>49</v>
      </c>
      <c r="T10" s="65" t="s">
        <v>49</v>
      </c>
      <c r="U10" s="65" t="s">
        <v>49</v>
      </c>
      <c r="V10" s="65" t="s">
        <v>49</v>
      </c>
      <c r="W10" s="60" t="s">
        <v>609</v>
      </c>
      <c r="X10" s="60" t="s">
        <v>610</v>
      </c>
      <c r="Y10" s="60" t="s">
        <v>611</v>
      </c>
      <c r="Z10" s="60" t="s">
        <v>612</v>
      </c>
      <c r="AA10" s="60" t="s">
        <v>613</v>
      </c>
      <c r="AB10" s="60" t="s">
        <v>614</v>
      </c>
      <c r="AC10" s="60" t="s">
        <v>615</v>
      </c>
      <c r="AD10" s="60" t="s">
        <v>608</v>
      </c>
      <c r="AE10" s="410" t="s">
        <v>601</v>
      </c>
    </row>
    <row r="11" spans="1:81" s="50" customFormat="1" ht="39" customHeight="1" x14ac:dyDescent="0.3">
      <c r="A11" s="343"/>
      <c r="B11" s="343"/>
      <c r="C11" s="410"/>
      <c r="D11" s="344"/>
      <c r="E11" s="344"/>
      <c r="F11" s="344"/>
      <c r="G11" s="343"/>
      <c r="H11" s="359"/>
      <c r="I11" s="359"/>
      <c r="J11" s="359"/>
      <c r="K11" s="442"/>
      <c r="L11" s="359"/>
      <c r="M11" s="359"/>
      <c r="N11" s="359"/>
      <c r="O11" s="359"/>
      <c r="P11" s="63"/>
      <c r="Q11" s="359"/>
      <c r="R11" s="107"/>
      <c r="S11" s="65"/>
      <c r="T11" s="65"/>
      <c r="U11" s="60" t="s">
        <v>49</v>
      </c>
      <c r="V11" s="60" t="s">
        <v>49</v>
      </c>
      <c r="W11" s="60" t="s">
        <v>49</v>
      </c>
      <c r="X11" s="60" t="s">
        <v>49</v>
      </c>
      <c r="Y11" s="60" t="s">
        <v>49</v>
      </c>
      <c r="Z11" s="60" t="s">
        <v>49</v>
      </c>
      <c r="AA11" s="60" t="s">
        <v>49</v>
      </c>
      <c r="AB11" s="60" t="s">
        <v>49</v>
      </c>
      <c r="AC11" s="60" t="s">
        <v>49</v>
      </c>
      <c r="AD11" s="60" t="s">
        <v>49</v>
      </c>
      <c r="AE11" s="410"/>
    </row>
    <row r="12" spans="1:81" s="50" customFormat="1" ht="286.95" customHeight="1" x14ac:dyDescent="0.3">
      <c r="A12" s="342" t="s">
        <v>208</v>
      </c>
      <c r="B12" s="342" t="s">
        <v>497</v>
      </c>
      <c r="C12" s="344" t="s">
        <v>37</v>
      </c>
      <c r="D12" s="344" t="s">
        <v>616</v>
      </c>
      <c r="E12" s="344" t="s">
        <v>498</v>
      </c>
      <c r="F12" s="344" t="s">
        <v>499</v>
      </c>
      <c r="G12" s="342" t="s">
        <v>500</v>
      </c>
      <c r="H12" s="342" t="s">
        <v>501</v>
      </c>
      <c r="I12" s="439" t="s">
        <v>617</v>
      </c>
      <c r="J12" s="433" t="s">
        <v>618</v>
      </c>
      <c r="K12" s="439" t="s">
        <v>619</v>
      </c>
      <c r="L12" s="358" t="s">
        <v>620</v>
      </c>
      <c r="M12" s="358" t="s">
        <v>621</v>
      </c>
      <c r="N12" s="358" t="s">
        <v>622</v>
      </c>
      <c r="O12" s="358" t="s">
        <v>136</v>
      </c>
      <c r="P12" s="63">
        <v>8570207.4000000004</v>
      </c>
      <c r="Q12" s="358" t="s">
        <v>509</v>
      </c>
      <c r="R12" s="57"/>
      <c r="S12" s="58" t="s">
        <v>49</v>
      </c>
      <c r="T12" s="58" t="s">
        <v>49</v>
      </c>
      <c r="U12" s="58" t="s">
        <v>49</v>
      </c>
      <c r="V12" s="58" t="s">
        <v>49</v>
      </c>
      <c r="W12" s="58" t="s">
        <v>49</v>
      </c>
      <c r="X12" s="58" t="s">
        <v>49</v>
      </c>
      <c r="Y12" s="60" t="s">
        <v>623</v>
      </c>
      <c r="Z12" s="60" t="s">
        <v>624</v>
      </c>
      <c r="AA12" s="60" t="s">
        <v>625</v>
      </c>
      <c r="AB12" s="60" t="s">
        <v>626</v>
      </c>
      <c r="AC12" s="60" t="s">
        <v>627</v>
      </c>
      <c r="AD12" s="60" t="s">
        <v>622</v>
      </c>
      <c r="AE12" s="410" t="s">
        <v>601</v>
      </c>
    </row>
    <row r="13" spans="1:81" s="50" customFormat="1" ht="30" customHeight="1" x14ac:dyDescent="0.3">
      <c r="A13" s="343"/>
      <c r="B13" s="343"/>
      <c r="C13" s="344"/>
      <c r="D13" s="344"/>
      <c r="E13" s="344"/>
      <c r="F13" s="344"/>
      <c r="G13" s="343"/>
      <c r="H13" s="343"/>
      <c r="I13" s="440"/>
      <c r="J13" s="433"/>
      <c r="K13" s="440"/>
      <c r="L13" s="359"/>
      <c r="M13" s="359"/>
      <c r="N13" s="359"/>
      <c r="O13" s="359"/>
      <c r="P13" s="63"/>
      <c r="Q13" s="359"/>
      <c r="R13" s="107"/>
      <c r="S13" s="66"/>
      <c r="T13" s="66"/>
      <c r="U13" s="60" t="s">
        <v>49</v>
      </c>
      <c r="V13" s="60" t="s">
        <v>49</v>
      </c>
      <c r="W13" s="60" t="s">
        <v>49</v>
      </c>
      <c r="X13" s="60" t="s">
        <v>49</v>
      </c>
      <c r="Y13" s="60" t="s">
        <v>49</v>
      </c>
      <c r="Z13" s="60" t="s">
        <v>49</v>
      </c>
      <c r="AA13" s="60" t="s">
        <v>49</v>
      </c>
      <c r="AB13" s="60" t="s">
        <v>49</v>
      </c>
      <c r="AC13" s="60" t="s">
        <v>49</v>
      </c>
      <c r="AD13" s="60" t="s">
        <v>49</v>
      </c>
      <c r="AE13" s="410"/>
    </row>
    <row r="14" spans="1:81" s="50" customFormat="1" ht="409.6" customHeight="1" x14ac:dyDescent="0.3">
      <c r="A14" s="342" t="s">
        <v>208</v>
      </c>
      <c r="B14" s="342" t="s">
        <v>497</v>
      </c>
      <c r="C14" s="335" t="s">
        <v>37</v>
      </c>
      <c r="D14" s="344" t="s">
        <v>628</v>
      </c>
      <c r="E14" s="344" t="s">
        <v>498</v>
      </c>
      <c r="F14" s="344" t="s">
        <v>499</v>
      </c>
      <c r="G14" s="342" t="s">
        <v>500</v>
      </c>
      <c r="H14" s="338" t="s">
        <v>501</v>
      </c>
      <c r="I14" s="410" t="s">
        <v>629</v>
      </c>
      <c r="J14" s="410" t="s">
        <v>630</v>
      </c>
      <c r="K14" s="410" t="s">
        <v>631</v>
      </c>
      <c r="L14" s="358" t="s">
        <v>632</v>
      </c>
      <c r="M14" s="358" t="s">
        <v>633</v>
      </c>
      <c r="N14" s="358" t="s">
        <v>634</v>
      </c>
      <c r="O14" s="358" t="s">
        <v>136</v>
      </c>
      <c r="P14" s="63">
        <v>6007084.8100000005</v>
      </c>
      <c r="Q14" s="358" t="s">
        <v>509</v>
      </c>
      <c r="R14" s="57"/>
      <c r="S14" s="60" t="s">
        <v>635</v>
      </c>
      <c r="T14" s="60" t="s">
        <v>636</v>
      </c>
      <c r="U14" s="60" t="s">
        <v>637</v>
      </c>
      <c r="V14" s="60" t="s">
        <v>638</v>
      </c>
      <c r="W14" s="60" t="s">
        <v>639</v>
      </c>
      <c r="X14" s="60" t="s">
        <v>640</v>
      </c>
      <c r="Y14" s="60" t="s">
        <v>641</v>
      </c>
      <c r="Z14" s="60" t="s">
        <v>642</v>
      </c>
      <c r="AA14" s="60" t="s">
        <v>643</v>
      </c>
      <c r="AB14" s="60" t="s">
        <v>644</v>
      </c>
      <c r="AC14" s="60" t="s">
        <v>645</v>
      </c>
      <c r="AD14" s="60" t="s">
        <v>634</v>
      </c>
      <c r="AE14" s="410" t="s">
        <v>601</v>
      </c>
    </row>
    <row r="15" spans="1:81" s="50" customFormat="1" ht="30" customHeight="1" x14ac:dyDescent="0.3">
      <c r="A15" s="343"/>
      <c r="B15" s="343"/>
      <c r="C15" s="335"/>
      <c r="D15" s="344"/>
      <c r="E15" s="344"/>
      <c r="F15" s="344"/>
      <c r="G15" s="343"/>
      <c r="H15" s="339"/>
      <c r="I15" s="410"/>
      <c r="J15" s="410"/>
      <c r="K15" s="410"/>
      <c r="L15" s="359"/>
      <c r="M15" s="359"/>
      <c r="N15" s="359"/>
      <c r="O15" s="359"/>
      <c r="P15" s="63"/>
      <c r="Q15" s="359"/>
      <c r="R15" s="107"/>
      <c r="S15" s="64"/>
      <c r="T15" s="64"/>
      <c r="U15" s="60" t="s">
        <v>49</v>
      </c>
      <c r="V15" s="60" t="s">
        <v>49</v>
      </c>
      <c r="W15" s="60" t="s">
        <v>49</v>
      </c>
      <c r="X15" s="60" t="s">
        <v>49</v>
      </c>
      <c r="Y15" s="60" t="s">
        <v>49</v>
      </c>
      <c r="Z15" s="60" t="s">
        <v>49</v>
      </c>
      <c r="AA15" s="60" t="s">
        <v>49</v>
      </c>
      <c r="AB15" s="60" t="s">
        <v>49</v>
      </c>
      <c r="AC15" s="60" t="s">
        <v>49</v>
      </c>
      <c r="AD15" s="60" t="s">
        <v>49</v>
      </c>
      <c r="AE15" s="410"/>
    </row>
    <row r="16" spans="1:81" s="50" customFormat="1" ht="374.7" customHeight="1" x14ac:dyDescent="0.3">
      <c r="A16" s="342" t="s">
        <v>208</v>
      </c>
      <c r="B16" s="342" t="s">
        <v>497</v>
      </c>
      <c r="C16" s="335" t="s">
        <v>37</v>
      </c>
      <c r="D16" s="344" t="s">
        <v>646</v>
      </c>
      <c r="E16" s="344" t="s">
        <v>498</v>
      </c>
      <c r="F16" s="344" t="s">
        <v>499</v>
      </c>
      <c r="G16" s="342" t="s">
        <v>500</v>
      </c>
      <c r="H16" s="342" t="s">
        <v>501</v>
      </c>
      <c r="I16" s="410" t="s">
        <v>647</v>
      </c>
      <c r="J16" s="410" t="s">
        <v>648</v>
      </c>
      <c r="K16" s="358" t="s">
        <v>649</v>
      </c>
      <c r="L16" s="358" t="s">
        <v>650</v>
      </c>
      <c r="M16" s="358" t="s">
        <v>651</v>
      </c>
      <c r="N16" s="358" t="s">
        <v>652</v>
      </c>
      <c r="O16" s="358" t="s">
        <v>136</v>
      </c>
      <c r="P16" s="63">
        <v>11255294.419999998</v>
      </c>
      <c r="Q16" s="358" t="s">
        <v>509</v>
      </c>
      <c r="R16" s="57"/>
      <c r="S16" s="60" t="s">
        <v>653</v>
      </c>
      <c r="T16" s="60" t="s">
        <v>654</v>
      </c>
      <c r="U16" s="60" t="s">
        <v>655</v>
      </c>
      <c r="V16" s="60" t="s">
        <v>656</v>
      </c>
      <c r="W16" s="60" t="s">
        <v>657</v>
      </c>
      <c r="X16" s="60" t="s">
        <v>658</v>
      </c>
      <c r="Y16" s="60" t="s">
        <v>659</v>
      </c>
      <c r="Z16" s="60" t="s">
        <v>660</v>
      </c>
      <c r="AA16" s="60" t="s">
        <v>661</v>
      </c>
      <c r="AB16" s="60" t="s">
        <v>662</v>
      </c>
      <c r="AC16" s="60" t="s">
        <v>663</v>
      </c>
      <c r="AD16" s="60" t="s">
        <v>652</v>
      </c>
      <c r="AE16" s="410" t="s">
        <v>664</v>
      </c>
    </row>
    <row r="17" spans="1:31" s="50" customFormat="1" ht="80.55" customHeight="1" x14ac:dyDescent="0.3">
      <c r="A17" s="343"/>
      <c r="B17" s="343"/>
      <c r="C17" s="335"/>
      <c r="D17" s="344"/>
      <c r="E17" s="344"/>
      <c r="F17" s="344"/>
      <c r="G17" s="343"/>
      <c r="H17" s="343"/>
      <c r="I17" s="410"/>
      <c r="J17" s="410"/>
      <c r="K17" s="359"/>
      <c r="L17" s="359"/>
      <c r="M17" s="359"/>
      <c r="N17" s="359"/>
      <c r="O17" s="359"/>
      <c r="P17" s="63"/>
      <c r="Q17" s="359"/>
      <c r="R17" s="107"/>
      <c r="S17" s="67" t="s">
        <v>49</v>
      </c>
      <c r="T17" s="64"/>
      <c r="U17" s="60" t="s">
        <v>49</v>
      </c>
      <c r="V17" s="60" t="s">
        <v>49</v>
      </c>
      <c r="W17" s="60" t="s">
        <v>49</v>
      </c>
      <c r="X17" s="60" t="s">
        <v>49</v>
      </c>
      <c r="Y17" s="60" t="s">
        <v>49</v>
      </c>
      <c r="Z17" s="60" t="s">
        <v>49</v>
      </c>
      <c r="AA17" s="60" t="s">
        <v>49</v>
      </c>
      <c r="AB17" s="60" t="s">
        <v>49</v>
      </c>
      <c r="AC17" s="60" t="s">
        <v>49</v>
      </c>
      <c r="AD17" s="60" t="s">
        <v>49</v>
      </c>
      <c r="AE17" s="410"/>
    </row>
    <row r="18" spans="1:31" s="50" customFormat="1" ht="248.55" customHeight="1" x14ac:dyDescent="0.3">
      <c r="A18" s="342" t="s">
        <v>208</v>
      </c>
      <c r="B18" s="342" t="s">
        <v>497</v>
      </c>
      <c r="C18" s="344" t="s">
        <v>37</v>
      </c>
      <c r="D18" s="344" t="s">
        <v>665</v>
      </c>
      <c r="E18" s="344" t="s">
        <v>498</v>
      </c>
      <c r="F18" s="344" t="s">
        <v>499</v>
      </c>
      <c r="G18" s="342" t="s">
        <v>500</v>
      </c>
      <c r="H18" s="342" t="s">
        <v>501</v>
      </c>
      <c r="I18" s="438" t="s">
        <v>666</v>
      </c>
      <c r="J18" s="410" t="s">
        <v>667</v>
      </c>
      <c r="K18" s="439" t="s">
        <v>668</v>
      </c>
      <c r="L18" s="358" t="s">
        <v>669</v>
      </c>
      <c r="M18" s="358" t="s">
        <v>670</v>
      </c>
      <c r="N18" s="358" t="s">
        <v>671</v>
      </c>
      <c r="O18" s="358" t="s">
        <v>136</v>
      </c>
      <c r="P18" s="63">
        <v>8319000</v>
      </c>
      <c r="Q18" s="358" t="s">
        <v>509</v>
      </c>
      <c r="R18" s="108"/>
      <c r="S18" s="67" t="s">
        <v>49</v>
      </c>
      <c r="T18" s="60" t="s">
        <v>672</v>
      </c>
      <c r="U18" s="60" t="s">
        <v>673</v>
      </c>
      <c r="V18" s="60" t="s">
        <v>674</v>
      </c>
      <c r="W18" s="60" t="s">
        <v>675</v>
      </c>
      <c r="X18" s="60" t="s">
        <v>676</v>
      </c>
      <c r="Y18" s="60" t="s">
        <v>677</v>
      </c>
      <c r="Z18" s="60" t="s">
        <v>671</v>
      </c>
      <c r="AA18" s="66" t="s">
        <v>49</v>
      </c>
      <c r="AB18" s="66" t="s">
        <v>49</v>
      </c>
      <c r="AC18" s="65" t="s">
        <v>49</v>
      </c>
      <c r="AD18" s="58" t="s">
        <v>671</v>
      </c>
      <c r="AE18" s="410" t="s">
        <v>601</v>
      </c>
    </row>
    <row r="19" spans="1:31" s="50" customFormat="1" ht="32.549999999999997" customHeight="1" x14ac:dyDescent="0.3">
      <c r="A19" s="343"/>
      <c r="B19" s="343"/>
      <c r="C19" s="344"/>
      <c r="D19" s="344"/>
      <c r="E19" s="344"/>
      <c r="F19" s="344"/>
      <c r="G19" s="343"/>
      <c r="H19" s="343"/>
      <c r="I19" s="438"/>
      <c r="J19" s="410"/>
      <c r="K19" s="440"/>
      <c r="L19" s="359"/>
      <c r="M19" s="359"/>
      <c r="N19" s="359"/>
      <c r="O19" s="359"/>
      <c r="P19" s="63"/>
      <c r="Q19" s="359"/>
      <c r="R19" s="107"/>
      <c r="S19" s="67"/>
      <c r="T19" s="67"/>
      <c r="U19" s="60" t="s">
        <v>49</v>
      </c>
      <c r="V19" s="60" t="s">
        <v>49</v>
      </c>
      <c r="W19" s="60" t="s">
        <v>49</v>
      </c>
      <c r="X19" s="60" t="s">
        <v>49</v>
      </c>
      <c r="Y19" s="60" t="s">
        <v>49</v>
      </c>
      <c r="Z19" s="60" t="s">
        <v>49</v>
      </c>
      <c r="AA19" s="60" t="s">
        <v>49</v>
      </c>
      <c r="AB19" s="60" t="s">
        <v>49</v>
      </c>
      <c r="AC19" s="60" t="s">
        <v>49</v>
      </c>
      <c r="AD19" s="60" t="s">
        <v>49</v>
      </c>
      <c r="AE19" s="410"/>
    </row>
    <row r="20" spans="1:31" s="50" customFormat="1" ht="202.2" customHeight="1" x14ac:dyDescent="0.3">
      <c r="A20" s="342" t="s">
        <v>208</v>
      </c>
      <c r="B20" s="342" t="s">
        <v>497</v>
      </c>
      <c r="C20" s="344" t="s">
        <v>37</v>
      </c>
      <c r="D20" s="344" t="s">
        <v>678</v>
      </c>
      <c r="E20" s="344" t="s">
        <v>498</v>
      </c>
      <c r="F20" s="344" t="s">
        <v>499</v>
      </c>
      <c r="G20" s="342" t="s">
        <v>500</v>
      </c>
      <c r="H20" s="410" t="s">
        <v>501</v>
      </c>
      <c r="I20" s="358" t="s">
        <v>679</v>
      </c>
      <c r="J20" s="358" t="s">
        <v>680</v>
      </c>
      <c r="K20" s="410" t="s">
        <v>681</v>
      </c>
      <c r="L20" s="358" t="s">
        <v>682</v>
      </c>
      <c r="M20" s="358" t="s">
        <v>683</v>
      </c>
      <c r="N20" s="358" t="s">
        <v>684</v>
      </c>
      <c r="O20" s="358" t="s">
        <v>136</v>
      </c>
      <c r="P20" s="63">
        <v>6596095</v>
      </c>
      <c r="Q20" s="358" t="s">
        <v>509</v>
      </c>
      <c r="R20" s="57"/>
      <c r="S20" s="60" t="s">
        <v>685</v>
      </c>
      <c r="T20" s="60" t="s">
        <v>686</v>
      </c>
      <c r="U20" s="60" t="s">
        <v>687</v>
      </c>
      <c r="V20" s="60" t="s">
        <v>688</v>
      </c>
      <c r="W20" s="60" t="s">
        <v>689</v>
      </c>
      <c r="X20" s="60" t="s">
        <v>690</v>
      </c>
      <c r="Y20" s="60" t="s">
        <v>691</v>
      </c>
      <c r="Z20" s="60" t="s">
        <v>692</v>
      </c>
      <c r="AA20" s="60" t="s">
        <v>693</v>
      </c>
      <c r="AB20" s="60" t="s">
        <v>694</v>
      </c>
      <c r="AC20" s="60" t="s">
        <v>695</v>
      </c>
      <c r="AD20" s="60" t="s">
        <v>684</v>
      </c>
      <c r="AE20" s="410" t="s">
        <v>664</v>
      </c>
    </row>
    <row r="21" spans="1:31" s="50" customFormat="1" ht="30" customHeight="1" x14ac:dyDescent="0.3">
      <c r="A21" s="343"/>
      <c r="B21" s="343"/>
      <c r="C21" s="344"/>
      <c r="D21" s="344"/>
      <c r="E21" s="344"/>
      <c r="F21" s="344"/>
      <c r="G21" s="343"/>
      <c r="H21" s="410"/>
      <c r="I21" s="359"/>
      <c r="J21" s="359"/>
      <c r="K21" s="410"/>
      <c r="L21" s="359"/>
      <c r="M21" s="359"/>
      <c r="N21" s="359"/>
      <c r="O21" s="359"/>
      <c r="P21" s="63"/>
      <c r="Q21" s="359"/>
      <c r="R21" s="107"/>
      <c r="S21" s="64"/>
      <c r="T21" s="64"/>
      <c r="U21" s="60" t="s">
        <v>49</v>
      </c>
      <c r="V21" s="60" t="s">
        <v>49</v>
      </c>
      <c r="W21" s="60" t="s">
        <v>49</v>
      </c>
      <c r="X21" s="60" t="s">
        <v>49</v>
      </c>
      <c r="Y21" s="60" t="s">
        <v>49</v>
      </c>
      <c r="Z21" s="60" t="s">
        <v>49</v>
      </c>
      <c r="AA21" s="60" t="s">
        <v>49</v>
      </c>
      <c r="AB21" s="60" t="s">
        <v>49</v>
      </c>
      <c r="AC21" s="60" t="s">
        <v>49</v>
      </c>
      <c r="AD21" s="60" t="s">
        <v>49</v>
      </c>
      <c r="AE21" s="410"/>
    </row>
    <row r="22" spans="1:31" s="50" customFormat="1" ht="199.5" customHeight="1" x14ac:dyDescent="0.3">
      <c r="A22" s="342" t="s">
        <v>208</v>
      </c>
      <c r="B22" s="342" t="s">
        <v>497</v>
      </c>
      <c r="C22" s="344" t="s">
        <v>37</v>
      </c>
      <c r="D22" s="344" t="s">
        <v>696</v>
      </c>
      <c r="E22" s="344" t="s">
        <v>498</v>
      </c>
      <c r="F22" s="344" t="s">
        <v>499</v>
      </c>
      <c r="G22" s="342" t="s">
        <v>500</v>
      </c>
      <c r="H22" s="410" t="s">
        <v>501</v>
      </c>
      <c r="I22" s="358" t="s">
        <v>679</v>
      </c>
      <c r="J22" s="358" t="s">
        <v>680</v>
      </c>
      <c r="K22" s="410" t="s">
        <v>697</v>
      </c>
      <c r="L22" s="358" t="s">
        <v>698</v>
      </c>
      <c r="M22" s="358" t="s">
        <v>699</v>
      </c>
      <c r="N22" s="358" t="s">
        <v>700</v>
      </c>
      <c r="O22" s="358" t="s">
        <v>136</v>
      </c>
      <c r="P22" s="63">
        <v>6596095</v>
      </c>
      <c r="Q22" s="358" t="s">
        <v>509</v>
      </c>
      <c r="R22" s="57"/>
      <c r="S22" s="65" t="s">
        <v>701</v>
      </c>
      <c r="T22" s="65" t="s">
        <v>702</v>
      </c>
      <c r="U22" s="65" t="s">
        <v>700</v>
      </c>
      <c r="V22" s="65" t="s">
        <v>49</v>
      </c>
      <c r="W22" s="65" t="s">
        <v>49</v>
      </c>
      <c r="X22" s="65" t="s">
        <v>49</v>
      </c>
      <c r="Y22" s="65" t="s">
        <v>49</v>
      </c>
      <c r="Z22" s="65" t="s">
        <v>49</v>
      </c>
      <c r="AA22" s="65" t="s">
        <v>49</v>
      </c>
      <c r="AB22" s="65" t="s">
        <v>49</v>
      </c>
      <c r="AC22" s="65" t="s">
        <v>49</v>
      </c>
      <c r="AD22" s="65" t="s">
        <v>700</v>
      </c>
      <c r="AE22" s="410" t="s">
        <v>703</v>
      </c>
    </row>
    <row r="23" spans="1:31" s="50" customFormat="1" ht="37.200000000000003" customHeight="1" x14ac:dyDescent="0.3">
      <c r="A23" s="343"/>
      <c r="B23" s="343"/>
      <c r="C23" s="344"/>
      <c r="D23" s="344"/>
      <c r="E23" s="344"/>
      <c r="F23" s="344"/>
      <c r="G23" s="343"/>
      <c r="H23" s="410"/>
      <c r="I23" s="359"/>
      <c r="J23" s="359"/>
      <c r="K23" s="410"/>
      <c r="L23" s="359"/>
      <c r="M23" s="359"/>
      <c r="N23" s="359"/>
      <c r="O23" s="359"/>
      <c r="P23" s="63"/>
      <c r="Q23" s="359"/>
      <c r="R23" s="107"/>
      <c r="S23" s="65"/>
      <c r="T23" s="65"/>
      <c r="U23" s="60" t="s">
        <v>49</v>
      </c>
      <c r="V23" s="60" t="s">
        <v>49</v>
      </c>
      <c r="W23" s="60" t="s">
        <v>49</v>
      </c>
      <c r="X23" s="60" t="s">
        <v>49</v>
      </c>
      <c r="Y23" s="60" t="s">
        <v>49</v>
      </c>
      <c r="Z23" s="60" t="s">
        <v>49</v>
      </c>
      <c r="AA23" s="60" t="s">
        <v>49</v>
      </c>
      <c r="AB23" s="60" t="s">
        <v>49</v>
      </c>
      <c r="AC23" s="60" t="s">
        <v>49</v>
      </c>
      <c r="AD23" s="60" t="s">
        <v>49</v>
      </c>
      <c r="AE23" s="410"/>
    </row>
    <row r="24" spans="1:31" ht="307.95" customHeight="1" x14ac:dyDescent="0.3">
      <c r="A24" s="342" t="s">
        <v>208</v>
      </c>
      <c r="B24" s="342" t="s">
        <v>497</v>
      </c>
      <c r="C24" s="344" t="s">
        <v>37</v>
      </c>
      <c r="D24" s="344" t="s">
        <v>704</v>
      </c>
      <c r="E24" s="344" t="s">
        <v>498</v>
      </c>
      <c r="F24" s="344" t="s">
        <v>499</v>
      </c>
      <c r="G24" s="342" t="s">
        <v>500</v>
      </c>
      <c r="H24" s="338" t="s">
        <v>501</v>
      </c>
      <c r="I24" s="438" t="s">
        <v>705</v>
      </c>
      <c r="J24" s="410" t="s">
        <v>706</v>
      </c>
      <c r="K24" s="438" t="s">
        <v>707</v>
      </c>
      <c r="L24" s="358" t="s">
        <v>708</v>
      </c>
      <c r="M24" s="358" t="s">
        <v>709</v>
      </c>
      <c r="N24" s="358" t="s">
        <v>710</v>
      </c>
      <c r="O24" s="358" t="s">
        <v>136</v>
      </c>
      <c r="P24" s="63">
        <v>6038130</v>
      </c>
      <c r="Q24" s="358" t="s">
        <v>509</v>
      </c>
      <c r="R24" s="108"/>
      <c r="S24" s="67" t="s">
        <v>49</v>
      </c>
      <c r="T24" s="67" t="s">
        <v>49</v>
      </c>
      <c r="U24" s="60" t="s">
        <v>711</v>
      </c>
      <c r="V24" s="60" t="s">
        <v>712</v>
      </c>
      <c r="W24" s="60" t="s">
        <v>713</v>
      </c>
      <c r="X24" s="60" t="s">
        <v>714</v>
      </c>
      <c r="Y24" s="60" t="s">
        <v>715</v>
      </c>
      <c r="Z24" s="60" t="s">
        <v>716</v>
      </c>
      <c r="AA24" s="60" t="s">
        <v>717</v>
      </c>
      <c r="AB24" s="60" t="s">
        <v>718</v>
      </c>
      <c r="AC24" s="60" t="s">
        <v>719</v>
      </c>
      <c r="AD24" s="60" t="s">
        <v>720</v>
      </c>
      <c r="AE24" s="410" t="s">
        <v>703</v>
      </c>
    </row>
    <row r="25" spans="1:31" ht="33" x14ac:dyDescent="0.3">
      <c r="A25" s="343"/>
      <c r="B25" s="343"/>
      <c r="C25" s="344"/>
      <c r="D25" s="344"/>
      <c r="E25" s="344"/>
      <c r="F25" s="344"/>
      <c r="G25" s="343"/>
      <c r="H25" s="339"/>
      <c r="I25" s="438"/>
      <c r="J25" s="410"/>
      <c r="K25" s="438"/>
      <c r="L25" s="359"/>
      <c r="M25" s="359"/>
      <c r="N25" s="359"/>
      <c r="O25" s="359"/>
      <c r="P25" s="63"/>
      <c r="Q25" s="359"/>
      <c r="R25" s="107"/>
      <c r="S25" s="67"/>
      <c r="T25" s="67"/>
      <c r="U25" s="60" t="s">
        <v>49</v>
      </c>
      <c r="V25" s="60" t="s">
        <v>49</v>
      </c>
      <c r="W25" s="60" t="s">
        <v>49</v>
      </c>
      <c r="X25" s="60" t="s">
        <v>49</v>
      </c>
      <c r="Y25" s="60" t="s">
        <v>49</v>
      </c>
      <c r="Z25" s="60" t="s">
        <v>49</v>
      </c>
      <c r="AA25" s="60" t="s">
        <v>49</v>
      </c>
      <c r="AB25" s="60" t="s">
        <v>49</v>
      </c>
      <c r="AC25" s="60" t="s">
        <v>49</v>
      </c>
      <c r="AD25" s="60" t="s">
        <v>49</v>
      </c>
      <c r="AE25" s="410"/>
    </row>
    <row r="26" spans="1:31" ht="325.95" customHeight="1" x14ac:dyDescent="0.3">
      <c r="A26" s="342" t="s">
        <v>208</v>
      </c>
      <c r="B26" s="342" t="s">
        <v>497</v>
      </c>
      <c r="C26" s="338" t="s">
        <v>37</v>
      </c>
      <c r="D26" s="344" t="s">
        <v>721</v>
      </c>
      <c r="E26" s="344" t="s">
        <v>498</v>
      </c>
      <c r="F26" s="344" t="s">
        <v>499</v>
      </c>
      <c r="G26" s="342" t="s">
        <v>500</v>
      </c>
      <c r="H26" s="342" t="s">
        <v>501</v>
      </c>
      <c r="I26" s="342" t="s">
        <v>722</v>
      </c>
      <c r="J26" s="342" t="s">
        <v>604</v>
      </c>
      <c r="K26" s="342" t="s">
        <v>723</v>
      </c>
      <c r="L26" s="358" t="s">
        <v>724</v>
      </c>
      <c r="M26" s="358" t="s">
        <v>725</v>
      </c>
      <c r="N26" s="358" t="s">
        <v>726</v>
      </c>
      <c r="O26" s="358" t="s">
        <v>136</v>
      </c>
      <c r="P26" s="63">
        <v>6241417.120000002</v>
      </c>
      <c r="Q26" s="358" t="s">
        <v>509</v>
      </c>
      <c r="R26" s="57"/>
      <c r="S26" s="54" t="s">
        <v>727</v>
      </c>
      <c r="T26" s="54" t="s">
        <v>728</v>
      </c>
      <c r="U26" s="54" t="s">
        <v>729</v>
      </c>
      <c r="V26" s="54" t="s">
        <v>730</v>
      </c>
      <c r="W26" s="54" t="s">
        <v>731</v>
      </c>
      <c r="X26" s="54" t="s">
        <v>732</v>
      </c>
      <c r="Y26" s="54" t="s">
        <v>733</v>
      </c>
      <c r="Z26" s="54" t="s">
        <v>734</v>
      </c>
      <c r="AA26" s="54" t="s">
        <v>735</v>
      </c>
      <c r="AB26" s="54" t="s">
        <v>736</v>
      </c>
      <c r="AC26" s="54" t="s">
        <v>737</v>
      </c>
      <c r="AD26" s="54" t="s">
        <v>738</v>
      </c>
      <c r="AE26" s="410" t="s">
        <v>703</v>
      </c>
    </row>
    <row r="27" spans="1:31" ht="32.549999999999997" customHeight="1" x14ac:dyDescent="0.3">
      <c r="A27" s="343"/>
      <c r="B27" s="343"/>
      <c r="C27" s="339" t="s">
        <v>37</v>
      </c>
      <c r="D27" s="344"/>
      <c r="E27" s="344"/>
      <c r="F27" s="344"/>
      <c r="G27" s="343"/>
      <c r="H27" s="343" t="s">
        <v>501</v>
      </c>
      <c r="I27" s="343" t="s">
        <v>722</v>
      </c>
      <c r="J27" s="343" t="s">
        <v>604</v>
      </c>
      <c r="K27" s="343" t="s">
        <v>739</v>
      </c>
      <c r="L27" s="359"/>
      <c r="M27" s="359"/>
      <c r="N27" s="359"/>
      <c r="O27" s="359"/>
      <c r="P27" s="63"/>
      <c r="Q27" s="359"/>
      <c r="R27" s="107"/>
      <c r="S27" s="67"/>
      <c r="T27" s="67"/>
      <c r="U27" s="60" t="s">
        <v>49</v>
      </c>
      <c r="V27" s="60" t="s">
        <v>49</v>
      </c>
      <c r="W27" s="60" t="s">
        <v>49</v>
      </c>
      <c r="X27" s="60" t="s">
        <v>49</v>
      </c>
      <c r="Y27" s="60" t="s">
        <v>49</v>
      </c>
      <c r="Z27" s="60" t="s">
        <v>49</v>
      </c>
      <c r="AA27" s="60" t="s">
        <v>49</v>
      </c>
      <c r="AB27" s="60" t="s">
        <v>49</v>
      </c>
      <c r="AC27" s="60" t="s">
        <v>49</v>
      </c>
      <c r="AD27" s="60" t="s">
        <v>49</v>
      </c>
      <c r="AE27" s="410"/>
    </row>
    <row r="28" spans="1:31" ht="325.5" customHeight="1" x14ac:dyDescent="0.3">
      <c r="A28" s="342" t="s">
        <v>208</v>
      </c>
      <c r="B28" s="342" t="s">
        <v>497</v>
      </c>
      <c r="C28" s="338" t="s">
        <v>37</v>
      </c>
      <c r="D28" s="344" t="s">
        <v>740</v>
      </c>
      <c r="E28" s="344" t="s">
        <v>498</v>
      </c>
      <c r="F28" s="344" t="s">
        <v>499</v>
      </c>
      <c r="G28" s="342" t="s">
        <v>500</v>
      </c>
      <c r="H28" s="342" t="s">
        <v>501</v>
      </c>
      <c r="I28" s="358" t="s">
        <v>741</v>
      </c>
      <c r="J28" s="358" t="s">
        <v>589</v>
      </c>
      <c r="K28" s="358" t="s">
        <v>742</v>
      </c>
      <c r="L28" s="358" t="s">
        <v>743</v>
      </c>
      <c r="M28" s="358" t="s">
        <v>744</v>
      </c>
      <c r="N28" s="358" t="s">
        <v>745</v>
      </c>
      <c r="O28" s="358" t="s">
        <v>136</v>
      </c>
      <c r="P28" s="63">
        <v>6241417.120000002</v>
      </c>
      <c r="Q28" s="358" t="s">
        <v>509</v>
      </c>
      <c r="R28" s="57"/>
      <c r="S28" s="54" t="s">
        <v>746</v>
      </c>
      <c r="T28" s="54" t="s">
        <v>747</v>
      </c>
      <c r="U28" s="54" t="s">
        <v>748</v>
      </c>
      <c r="V28" s="54" t="s">
        <v>749</v>
      </c>
      <c r="W28" s="54" t="s">
        <v>750</v>
      </c>
      <c r="X28" s="54" t="s">
        <v>751</v>
      </c>
      <c r="Y28" s="54" t="s">
        <v>752</v>
      </c>
      <c r="Z28" s="54" t="s">
        <v>753</v>
      </c>
      <c r="AA28" s="54" t="s">
        <v>754</v>
      </c>
      <c r="AB28" s="54" t="s">
        <v>755</v>
      </c>
      <c r="AC28" s="54" t="s">
        <v>756</v>
      </c>
      <c r="AD28" s="54" t="s">
        <v>757</v>
      </c>
      <c r="AE28" s="410" t="s">
        <v>703</v>
      </c>
    </row>
    <row r="29" spans="1:31" ht="32.549999999999997" customHeight="1" x14ac:dyDescent="0.3">
      <c r="A29" s="343"/>
      <c r="B29" s="343"/>
      <c r="C29" s="339"/>
      <c r="D29" s="344"/>
      <c r="E29" s="344"/>
      <c r="F29" s="344"/>
      <c r="G29" s="343"/>
      <c r="H29" s="343"/>
      <c r="I29" s="359"/>
      <c r="J29" s="359"/>
      <c r="K29" s="359"/>
      <c r="L29" s="359"/>
      <c r="M29" s="359"/>
      <c r="N29" s="359"/>
      <c r="O29" s="359"/>
      <c r="P29" s="63"/>
      <c r="Q29" s="359"/>
      <c r="R29" s="107"/>
      <c r="S29" s="67"/>
      <c r="T29" s="67"/>
      <c r="U29" s="60" t="s">
        <v>49</v>
      </c>
      <c r="V29" s="60" t="s">
        <v>49</v>
      </c>
      <c r="W29" s="60" t="s">
        <v>49</v>
      </c>
      <c r="X29" s="60" t="s">
        <v>49</v>
      </c>
      <c r="Y29" s="60" t="s">
        <v>49</v>
      </c>
      <c r="Z29" s="60" t="s">
        <v>49</v>
      </c>
      <c r="AA29" s="60" t="s">
        <v>49</v>
      </c>
      <c r="AB29" s="60" t="s">
        <v>49</v>
      </c>
      <c r="AC29" s="60" t="s">
        <v>49</v>
      </c>
      <c r="AD29" s="60" t="s">
        <v>49</v>
      </c>
      <c r="AE29" s="410"/>
    </row>
    <row r="30" spans="1:31" ht="310.05" customHeight="1" x14ac:dyDescent="0.3">
      <c r="A30" s="342" t="s">
        <v>208</v>
      </c>
      <c r="B30" s="342" t="s">
        <v>497</v>
      </c>
      <c r="C30" s="338" t="s">
        <v>37</v>
      </c>
      <c r="D30" s="344" t="s">
        <v>758</v>
      </c>
      <c r="E30" s="344" t="s">
        <v>498</v>
      </c>
      <c r="F30" s="344" t="s">
        <v>499</v>
      </c>
      <c r="G30" s="342" t="s">
        <v>500</v>
      </c>
      <c r="H30" s="342" t="s">
        <v>501</v>
      </c>
      <c r="I30" s="358" t="s">
        <v>759</v>
      </c>
      <c r="J30" s="358" t="s">
        <v>589</v>
      </c>
      <c r="K30" s="358" t="s">
        <v>760</v>
      </c>
      <c r="L30" s="358" t="s">
        <v>761</v>
      </c>
      <c r="M30" s="358" t="s">
        <v>762</v>
      </c>
      <c r="N30" s="358" t="s">
        <v>763</v>
      </c>
      <c r="O30" s="358" t="s">
        <v>136</v>
      </c>
      <c r="P30" s="63">
        <v>6241417.120000002</v>
      </c>
      <c r="Q30" s="358" t="s">
        <v>509</v>
      </c>
      <c r="R30" s="57"/>
      <c r="S30" s="66" t="s">
        <v>49</v>
      </c>
      <c r="T30" s="66" t="s">
        <v>49</v>
      </c>
      <c r="U30" s="66" t="s">
        <v>49</v>
      </c>
      <c r="V30" s="66" t="s">
        <v>49</v>
      </c>
      <c r="W30" s="66" t="s">
        <v>764</v>
      </c>
      <c r="X30" s="66" t="s">
        <v>765</v>
      </c>
      <c r="Y30" s="66" t="s">
        <v>766</v>
      </c>
      <c r="Z30" s="66" t="s">
        <v>767</v>
      </c>
      <c r="AA30" s="66" t="s">
        <v>768</v>
      </c>
      <c r="AB30" s="66" t="s">
        <v>769</v>
      </c>
      <c r="AC30" s="66" t="s">
        <v>770</v>
      </c>
      <c r="AD30" s="66" t="s">
        <v>763</v>
      </c>
      <c r="AE30" s="410" t="s">
        <v>703</v>
      </c>
    </row>
    <row r="31" spans="1:31" ht="32.549999999999997" customHeight="1" x14ac:dyDescent="0.3">
      <c r="A31" s="343"/>
      <c r="B31" s="343"/>
      <c r="C31" s="339"/>
      <c r="D31" s="344"/>
      <c r="E31" s="344"/>
      <c r="F31" s="344"/>
      <c r="G31" s="343"/>
      <c r="H31" s="343"/>
      <c r="I31" s="359"/>
      <c r="J31" s="359"/>
      <c r="K31" s="359"/>
      <c r="L31" s="359" t="s">
        <v>49</v>
      </c>
      <c r="M31" s="359" t="s">
        <v>49</v>
      </c>
      <c r="N31" s="359" t="s">
        <v>49</v>
      </c>
      <c r="O31" s="359"/>
      <c r="P31" s="63"/>
      <c r="Q31" s="359"/>
      <c r="R31" s="107"/>
      <c r="S31" s="67"/>
      <c r="T31" s="67"/>
      <c r="U31" s="67" t="s">
        <v>49</v>
      </c>
      <c r="V31" s="67" t="s">
        <v>49</v>
      </c>
      <c r="W31" s="67" t="s">
        <v>49</v>
      </c>
      <c r="X31" s="67" t="s">
        <v>49</v>
      </c>
      <c r="Y31" s="67" t="s">
        <v>49</v>
      </c>
      <c r="Z31" s="67" t="s">
        <v>49</v>
      </c>
      <c r="AA31" s="67" t="s">
        <v>49</v>
      </c>
      <c r="AB31" s="67" t="s">
        <v>49</v>
      </c>
      <c r="AC31" s="67" t="s">
        <v>49</v>
      </c>
      <c r="AD31" s="67" t="s">
        <v>49</v>
      </c>
      <c r="AE31" s="410"/>
    </row>
    <row r="32" spans="1:31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x14ac:dyDescent="0.3">
      <c r="A51" s="50"/>
      <c r="B51" s="50"/>
      <c r="C51" s="50"/>
      <c r="D51" s="50"/>
      <c r="E51" s="50"/>
      <c r="F51" s="50"/>
      <c r="G51" s="50"/>
      <c r="H51" s="50"/>
      <c r="I51" s="50"/>
      <c r="J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x14ac:dyDescent="0.3">
      <c r="A56" s="50"/>
      <c r="B56" s="50"/>
      <c r="C56" s="50"/>
      <c r="D56" s="50"/>
      <c r="E56" s="50"/>
      <c r="F56" s="50"/>
      <c r="G56" s="50"/>
      <c r="H56" s="50"/>
      <c r="I56" s="50"/>
      <c r="J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x14ac:dyDescent="0.3">
      <c r="A62" s="50"/>
      <c r="B62" s="50"/>
      <c r="C62" s="50"/>
      <c r="D62" s="50"/>
      <c r="E62" s="50"/>
      <c r="F62" s="50"/>
      <c r="G62" s="50"/>
      <c r="H62" s="50"/>
      <c r="I62" s="50"/>
      <c r="J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x14ac:dyDescent="0.3">
      <c r="A72" s="50"/>
      <c r="B72" s="50"/>
      <c r="C72" s="50"/>
      <c r="D72" s="50"/>
      <c r="E72" s="50"/>
      <c r="F72" s="50"/>
      <c r="G72" s="50"/>
      <c r="H72" s="50"/>
      <c r="I72" s="50"/>
      <c r="J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x14ac:dyDescent="0.3">
      <c r="A76" s="50"/>
      <c r="B76" s="50"/>
      <c r="C76" s="50"/>
      <c r="D76" s="50"/>
      <c r="E76" s="50"/>
      <c r="F76" s="50"/>
      <c r="G76" s="50"/>
      <c r="H76" s="50"/>
      <c r="I76" s="50"/>
      <c r="J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x14ac:dyDescent="0.3">
      <c r="A77" s="50"/>
      <c r="B77" s="50"/>
      <c r="C77" s="50"/>
      <c r="D77" s="50"/>
      <c r="E77" s="50"/>
      <c r="F77" s="50"/>
      <c r="G77" s="50"/>
      <c r="H77" s="50"/>
      <c r="I77" s="50"/>
      <c r="J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x14ac:dyDescent="0.3">
      <c r="A78" s="50"/>
      <c r="B78" s="50"/>
      <c r="C78" s="50"/>
      <c r="D78" s="50"/>
      <c r="E78" s="50"/>
      <c r="F78" s="50"/>
      <c r="G78" s="50"/>
      <c r="H78" s="50"/>
      <c r="I78" s="50"/>
      <c r="J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x14ac:dyDescent="0.3">
      <c r="A79" s="50"/>
      <c r="B79" s="50"/>
      <c r="C79" s="50"/>
      <c r="D79" s="50"/>
      <c r="E79" s="50"/>
      <c r="F79" s="50"/>
      <c r="G79" s="50"/>
      <c r="H79" s="50"/>
      <c r="I79" s="50"/>
      <c r="J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x14ac:dyDescent="0.3">
      <c r="A80" s="50"/>
      <c r="B80" s="50"/>
      <c r="C80" s="50"/>
      <c r="D80" s="50"/>
      <c r="E80" s="50"/>
      <c r="F80" s="50"/>
      <c r="G80" s="50"/>
      <c r="H80" s="50"/>
      <c r="I80" s="50"/>
      <c r="J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x14ac:dyDescent="0.3">
      <c r="A81" s="50"/>
      <c r="B81" s="50"/>
      <c r="C81" s="50"/>
      <c r="D81" s="50"/>
      <c r="E81" s="50"/>
      <c r="F81" s="50"/>
      <c r="G81" s="50"/>
      <c r="H81" s="50"/>
      <c r="I81" s="50"/>
      <c r="J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x14ac:dyDescent="0.3">
      <c r="A82" s="50"/>
      <c r="B82" s="50"/>
      <c r="C82" s="50"/>
      <c r="D82" s="50"/>
      <c r="E82" s="50"/>
      <c r="F82" s="50"/>
      <c r="G82" s="50"/>
      <c r="H82" s="50"/>
      <c r="I82" s="50"/>
      <c r="J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x14ac:dyDescent="0.3">
      <c r="A84" s="50"/>
      <c r="B84" s="50"/>
      <c r="C84" s="50"/>
      <c r="D84" s="50"/>
      <c r="E84" s="50"/>
      <c r="F84" s="50"/>
      <c r="G84" s="50"/>
      <c r="H84" s="50"/>
      <c r="I84" s="50"/>
      <c r="J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x14ac:dyDescent="0.3">
      <c r="A86" s="50"/>
      <c r="B86" s="50"/>
      <c r="C86" s="50"/>
      <c r="D86" s="50"/>
      <c r="E86" s="50"/>
      <c r="F86" s="50"/>
      <c r="G86" s="50"/>
      <c r="H86" s="50"/>
      <c r="I86" s="50"/>
      <c r="J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x14ac:dyDescent="0.3">
      <c r="A88" s="50"/>
      <c r="B88" s="50"/>
      <c r="C88" s="50"/>
      <c r="D88" s="50"/>
      <c r="E88" s="50"/>
      <c r="F88" s="50"/>
      <c r="G88" s="50"/>
      <c r="H88" s="50"/>
      <c r="I88" s="50"/>
      <c r="J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3">
      <c r="A89" s="50"/>
      <c r="B89" s="50"/>
      <c r="C89" s="50"/>
      <c r="D89" s="50"/>
      <c r="E89" s="50"/>
      <c r="F89" s="50"/>
      <c r="G89" s="50"/>
      <c r="H89" s="50"/>
      <c r="I89" s="50"/>
      <c r="J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x14ac:dyDescent="0.3">
      <c r="A90" s="50"/>
      <c r="B90" s="50"/>
      <c r="C90" s="50"/>
      <c r="D90" s="50"/>
      <c r="E90" s="50"/>
      <c r="F90" s="50"/>
      <c r="G90" s="50"/>
      <c r="H90" s="50"/>
      <c r="I90" s="50"/>
      <c r="J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x14ac:dyDescent="0.3">
      <c r="A91" s="50"/>
      <c r="B91" s="50"/>
      <c r="C91" s="50"/>
      <c r="D91" s="50"/>
      <c r="E91" s="50"/>
      <c r="F91" s="50"/>
      <c r="G91" s="50"/>
      <c r="H91" s="50"/>
      <c r="I91" s="50"/>
      <c r="J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x14ac:dyDescent="0.3">
      <c r="A92" s="50"/>
      <c r="B92" s="50"/>
      <c r="C92" s="50"/>
      <c r="D92" s="50"/>
      <c r="E92" s="50"/>
      <c r="F92" s="50"/>
      <c r="G92" s="50"/>
      <c r="H92" s="50"/>
      <c r="I92" s="50"/>
      <c r="J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x14ac:dyDescent="0.3">
      <c r="A93" s="50"/>
      <c r="B93" s="50"/>
      <c r="C93" s="50"/>
      <c r="D93" s="50"/>
      <c r="E93" s="50"/>
      <c r="F93" s="50"/>
      <c r="G93" s="50"/>
      <c r="H93" s="50"/>
      <c r="I93" s="50"/>
      <c r="J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x14ac:dyDescent="0.3">
      <c r="A94" s="50"/>
      <c r="B94" s="50"/>
      <c r="C94" s="50"/>
      <c r="D94" s="50"/>
      <c r="E94" s="50"/>
      <c r="F94" s="50"/>
      <c r="G94" s="50"/>
      <c r="H94" s="50"/>
      <c r="I94" s="50"/>
      <c r="J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x14ac:dyDescent="0.3">
      <c r="A95" s="50"/>
      <c r="B95" s="50"/>
      <c r="C95" s="50"/>
      <c r="D95" s="50"/>
      <c r="E95" s="50"/>
      <c r="F95" s="50"/>
      <c r="G95" s="50"/>
      <c r="H95" s="50"/>
      <c r="I95" s="50"/>
      <c r="J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x14ac:dyDescent="0.3">
      <c r="A96" s="50"/>
      <c r="B96" s="50"/>
      <c r="C96" s="50"/>
      <c r="D96" s="50"/>
      <c r="E96" s="50"/>
      <c r="F96" s="50"/>
      <c r="G96" s="50"/>
      <c r="H96" s="50"/>
      <c r="I96" s="50"/>
      <c r="J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x14ac:dyDescent="0.3">
      <c r="A97" s="50"/>
      <c r="B97" s="50"/>
      <c r="C97" s="50"/>
      <c r="D97" s="50"/>
      <c r="E97" s="50"/>
      <c r="F97" s="50"/>
      <c r="G97" s="50"/>
      <c r="H97" s="50"/>
      <c r="I97" s="50"/>
      <c r="J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</sheetData>
  <mergeCells count="230">
    <mergeCell ref="F5:F7"/>
    <mergeCell ref="G5:G7"/>
    <mergeCell ref="H5:H7"/>
    <mergeCell ref="I5:I7"/>
    <mergeCell ref="J5:J7"/>
    <mergeCell ref="K5:K7"/>
    <mergeCell ref="A1:K1"/>
    <mergeCell ref="L1:M1"/>
    <mergeCell ref="A2:K2"/>
    <mergeCell ref="A3:K3"/>
    <mergeCell ref="A4:B4"/>
    <mergeCell ref="A5:A7"/>
    <mergeCell ref="B5:B7"/>
    <mergeCell ref="C5:C7"/>
    <mergeCell ref="D5:D7"/>
    <mergeCell ref="E5:E7"/>
    <mergeCell ref="L5:L7"/>
    <mergeCell ref="M5:M7"/>
    <mergeCell ref="N5:N7"/>
    <mergeCell ref="O5:O7"/>
    <mergeCell ref="S5:AE5"/>
    <mergeCell ref="Q6:Q7"/>
    <mergeCell ref="S6:AE6"/>
    <mergeCell ref="P6:P7"/>
    <mergeCell ref="R6:R7"/>
    <mergeCell ref="M8:M9"/>
    <mergeCell ref="N8:N9"/>
    <mergeCell ref="O8:O9"/>
    <mergeCell ref="Q8:Q9"/>
    <mergeCell ref="AE8:AE9"/>
    <mergeCell ref="P5:R5"/>
    <mergeCell ref="K8:K9"/>
    <mergeCell ref="L8:L9"/>
    <mergeCell ref="A8:A9"/>
    <mergeCell ref="B8:B9"/>
    <mergeCell ref="C8:C9"/>
    <mergeCell ref="D8:D9"/>
    <mergeCell ref="E8:E9"/>
    <mergeCell ref="F8:F9"/>
    <mergeCell ref="L10:L11"/>
    <mergeCell ref="A10:A11"/>
    <mergeCell ref="B10:B11"/>
    <mergeCell ref="C10:C11"/>
    <mergeCell ref="D10:D11"/>
    <mergeCell ref="E10:E11"/>
    <mergeCell ref="G8:G9"/>
    <mergeCell ref="H8:H9"/>
    <mergeCell ref="I8:I9"/>
    <mergeCell ref="J8:J9"/>
    <mergeCell ref="M10:M11"/>
    <mergeCell ref="N10:N11"/>
    <mergeCell ref="O10:O11"/>
    <mergeCell ref="Q10:Q11"/>
    <mergeCell ref="AE10:AE11"/>
    <mergeCell ref="F10:F11"/>
    <mergeCell ref="G10:G11"/>
    <mergeCell ref="H10:H11"/>
    <mergeCell ref="I10:I11"/>
    <mergeCell ref="J10:J11"/>
    <mergeCell ref="K10:K11"/>
    <mergeCell ref="M12:M13"/>
    <mergeCell ref="N12:N13"/>
    <mergeCell ref="O12:O13"/>
    <mergeCell ref="Q12:Q13"/>
    <mergeCell ref="AE12:AE13"/>
    <mergeCell ref="A14:A15"/>
    <mergeCell ref="B14:B15"/>
    <mergeCell ref="C14:C15"/>
    <mergeCell ref="D14:D15"/>
    <mergeCell ref="E14:E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L14:L15"/>
    <mergeCell ref="M14:M15"/>
    <mergeCell ref="N14:N15"/>
    <mergeCell ref="O14:O15"/>
    <mergeCell ref="Q14:Q15"/>
    <mergeCell ref="AE14:AE15"/>
    <mergeCell ref="F14:F15"/>
    <mergeCell ref="G14:G15"/>
    <mergeCell ref="H14:H15"/>
    <mergeCell ref="I14:I15"/>
    <mergeCell ref="J14:J15"/>
    <mergeCell ref="K14:K15"/>
    <mergeCell ref="M16:M17"/>
    <mergeCell ref="N16:N17"/>
    <mergeCell ref="O16:O17"/>
    <mergeCell ref="Q16:Q17"/>
    <mergeCell ref="AE16:AE17"/>
    <mergeCell ref="A18:A19"/>
    <mergeCell ref="B18:B19"/>
    <mergeCell ref="C18:C19"/>
    <mergeCell ref="D18:D19"/>
    <mergeCell ref="E18:E19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L18:L19"/>
    <mergeCell ref="M18:M19"/>
    <mergeCell ref="N18:N19"/>
    <mergeCell ref="O18:O19"/>
    <mergeCell ref="Q18:Q19"/>
    <mergeCell ref="AE18:AE19"/>
    <mergeCell ref="F18:F19"/>
    <mergeCell ref="G18:G19"/>
    <mergeCell ref="H18:H19"/>
    <mergeCell ref="I18:I19"/>
    <mergeCell ref="J18:J19"/>
    <mergeCell ref="K18:K19"/>
    <mergeCell ref="M20:M21"/>
    <mergeCell ref="N20:N21"/>
    <mergeCell ref="O20:O21"/>
    <mergeCell ref="Q20:Q21"/>
    <mergeCell ref="AE20:AE21"/>
    <mergeCell ref="A22:A23"/>
    <mergeCell ref="B22:B23"/>
    <mergeCell ref="C22:C23"/>
    <mergeCell ref="D22:D23"/>
    <mergeCell ref="E22:E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L22:L23"/>
    <mergeCell ref="M22:M23"/>
    <mergeCell ref="N22:N23"/>
    <mergeCell ref="O22:O23"/>
    <mergeCell ref="Q22:Q23"/>
    <mergeCell ref="AE22:AE23"/>
    <mergeCell ref="F22:F23"/>
    <mergeCell ref="G22:G23"/>
    <mergeCell ref="H22:H23"/>
    <mergeCell ref="I22:I23"/>
    <mergeCell ref="J22:J23"/>
    <mergeCell ref="K22:K23"/>
    <mergeCell ref="Q24:Q25"/>
    <mergeCell ref="AE24:AE25"/>
    <mergeCell ref="K24:K25"/>
    <mergeCell ref="L24:L25"/>
    <mergeCell ref="A26:A27"/>
    <mergeCell ref="B26:B27"/>
    <mergeCell ref="C26:C27"/>
    <mergeCell ref="D26:D27"/>
    <mergeCell ref="E26:E27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F24:F25"/>
    <mergeCell ref="F26:F27"/>
    <mergeCell ref="G26:G27"/>
    <mergeCell ref="H26:H27"/>
    <mergeCell ref="I26:I27"/>
    <mergeCell ref="J26:J27"/>
    <mergeCell ref="M24:M25"/>
    <mergeCell ref="N24:N25"/>
    <mergeCell ref="O24:O25"/>
    <mergeCell ref="A30:A31"/>
    <mergeCell ref="B30:B31"/>
    <mergeCell ref="C30:C31"/>
    <mergeCell ref="D30:D31"/>
    <mergeCell ref="E30:E31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F28:F29"/>
    <mergeCell ref="L30:L31"/>
    <mergeCell ref="M30:M31"/>
    <mergeCell ref="N30:N31"/>
    <mergeCell ref="O30:O31"/>
    <mergeCell ref="L26:L27"/>
    <mergeCell ref="M26:M27"/>
    <mergeCell ref="N26:N27"/>
    <mergeCell ref="O26:O27"/>
    <mergeCell ref="Q26:Q27"/>
    <mergeCell ref="AE26:AE27"/>
    <mergeCell ref="Q30:Q31"/>
    <mergeCell ref="AE30:AE31"/>
    <mergeCell ref="F30:F31"/>
    <mergeCell ref="G30:G31"/>
    <mergeCell ref="H30:H31"/>
    <mergeCell ref="I30:I31"/>
    <mergeCell ref="J30:J31"/>
    <mergeCell ref="K30:K31"/>
    <mergeCell ref="M28:M29"/>
    <mergeCell ref="N28:N29"/>
    <mergeCell ref="O28:O29"/>
    <mergeCell ref="Q28:Q29"/>
    <mergeCell ref="AE28:AE29"/>
    <mergeCell ref="K28:K29"/>
    <mergeCell ref="L28:L29"/>
    <mergeCell ref="K26:K27"/>
  </mergeCells>
  <pageMargins left="0.70866141732283472" right="0.70866141732283472" top="0.74803149606299213" bottom="0.74803149606299213" header="0.31496062992125984" footer="0.31496062992125984"/>
  <pageSetup paperSize="9" scale="15" fitToHeight="0" orientation="landscape" r:id="rId1"/>
  <headerFooter>
    <oddFooter>&amp;R&amp;"Arial,Bold"&amp;20Page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'C:\Users\thulin\AppData\Local\Microsoft\Windows\INetCache\Content.Outlook\DXO41ZJC\[Copy of SDCE DRAFT SDBIP 21 22 FY- CITY ENTITIIES.xlsx]cds strategies 17 18'!#REF!</xm:f>
          </x14:formula1>
          <xm:sqref>E8:E31</xm:sqref>
        </x14:dataValidation>
        <x14:dataValidation type="list" allowBlank="1" showInputMessage="1" showErrorMessage="1">
          <x14:formula1>
            <xm:f>'C:\Users\phumlanim1\AppData\Local\Microsoft\Windows\INetCache\Content.Outlook\KXF2OWQ7\[MASTER SDBIP 20 21 FY  14 05 20.xlsx]cds strategies 17 18'!#REF!</xm:f>
          </x14:formula1>
          <xm:sqref>C8:C25</xm:sqref>
        </x14:dataValidation>
        <x14:dataValidation type="list" allowBlank="1" showInputMessage="1" showErrorMessage="1">
          <x14:formula1>
            <xm:f>'C:\Users\BongakonkeH\AppData\Local\Microsoft\Windows\INetCache\Content.Outlook\WL32DVZ4\[DRAFT SDBIP 21 22 FY.xlsx]cds strategies 17 18'!#REF!</xm:f>
          </x14:formula1>
          <xm:sqref>C26:C31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50" zoomScaleNormal="80" zoomScaleSheetLayoutView="50" workbookViewId="0">
      <selection activeCell="V13" sqref="V13"/>
    </sheetView>
  </sheetViews>
  <sheetFormatPr defaultColWidth="8.88671875" defaultRowHeight="14.4" x14ac:dyDescent="0.3"/>
  <cols>
    <col min="1" max="1" width="22.44140625" style="49" customWidth="1"/>
    <col min="2" max="2" width="14.44140625" bestFit="1" customWidth="1"/>
    <col min="3" max="3" width="16" customWidth="1"/>
    <col min="4" max="4" width="16.6640625" customWidth="1"/>
    <col min="5" max="5" width="18.109375" customWidth="1"/>
    <col min="6" max="6" width="15.109375" customWidth="1"/>
    <col min="7" max="7" width="14.33203125" customWidth="1"/>
    <col min="8" max="8" width="14.88671875" customWidth="1"/>
    <col min="9" max="9" width="14.44140625" customWidth="1"/>
    <col min="10" max="10" width="14.44140625" bestFit="1" customWidth="1"/>
    <col min="11" max="11" width="16.88671875" customWidth="1"/>
    <col min="12" max="12" width="14.44140625" customWidth="1"/>
    <col min="13" max="13" width="17.44140625" customWidth="1"/>
    <col min="14" max="14" width="18.88671875" customWidth="1"/>
  </cols>
  <sheetData>
    <row r="1" spans="1:14" ht="18" x14ac:dyDescent="0.3">
      <c r="A1" s="278" t="s">
        <v>771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21" x14ac:dyDescent="0.3">
      <c r="A2" s="70" t="s">
        <v>772</v>
      </c>
      <c r="B2" s="279" t="s">
        <v>773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57.15" customHeight="1" x14ac:dyDescent="0.3">
      <c r="A3" s="71" t="s">
        <v>774</v>
      </c>
      <c r="B3" s="72" t="s">
        <v>775</v>
      </c>
      <c r="C3" s="71" t="s">
        <v>23</v>
      </c>
      <c r="D3" s="71" t="s">
        <v>776</v>
      </c>
      <c r="E3" s="71" t="s">
        <v>777</v>
      </c>
      <c r="F3" s="71" t="s">
        <v>778</v>
      </c>
      <c r="G3" s="71" t="s">
        <v>779</v>
      </c>
      <c r="H3" s="71" t="s">
        <v>28</v>
      </c>
      <c r="I3" s="71" t="s">
        <v>780</v>
      </c>
      <c r="J3" s="71" t="s">
        <v>781</v>
      </c>
      <c r="K3" s="71" t="s">
        <v>31</v>
      </c>
      <c r="L3" s="71" t="s">
        <v>782</v>
      </c>
      <c r="M3" s="71" t="s">
        <v>783</v>
      </c>
      <c r="N3" s="73" t="s">
        <v>784</v>
      </c>
    </row>
    <row r="4" spans="1:14" ht="39.15" customHeight="1" x14ac:dyDescent="0.4">
      <c r="A4" s="74" t="s">
        <v>785</v>
      </c>
      <c r="B4" s="75">
        <f>1427088861.3508/12</f>
        <v>118924071.77923334</v>
      </c>
      <c r="C4" s="75">
        <f t="shared" ref="C4:M4" si="0">1427088861.3508/12</f>
        <v>118924071.77923334</v>
      </c>
      <c r="D4" s="75">
        <f t="shared" si="0"/>
        <v>118924071.77923334</v>
      </c>
      <c r="E4" s="75">
        <f t="shared" si="0"/>
        <v>118924071.77923334</v>
      </c>
      <c r="F4" s="75">
        <f t="shared" si="0"/>
        <v>118924071.77923334</v>
      </c>
      <c r="G4" s="75">
        <f t="shared" si="0"/>
        <v>118924071.77923334</v>
      </c>
      <c r="H4" s="75">
        <f t="shared" si="0"/>
        <v>118924071.77923334</v>
      </c>
      <c r="I4" s="75">
        <f t="shared" si="0"/>
        <v>118924071.77923334</v>
      </c>
      <c r="J4" s="75">
        <f t="shared" si="0"/>
        <v>118924071.77923334</v>
      </c>
      <c r="K4" s="75">
        <f t="shared" si="0"/>
        <v>118924071.77923334</v>
      </c>
      <c r="L4" s="75">
        <f t="shared" si="0"/>
        <v>118924071.77923334</v>
      </c>
      <c r="M4" s="75">
        <f t="shared" si="0"/>
        <v>118924071.77923334</v>
      </c>
      <c r="N4" s="76">
        <f>SUM(B4:M4)</f>
        <v>1427088861.3508</v>
      </c>
    </row>
    <row r="5" spans="1:14" ht="61.5" customHeight="1" x14ac:dyDescent="0.4">
      <c r="A5" s="77" t="s">
        <v>786</v>
      </c>
      <c r="B5" s="280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2"/>
    </row>
    <row r="6" spans="1:14" ht="47.55" customHeight="1" x14ac:dyDescent="0.4">
      <c r="A6" s="77" t="s">
        <v>787</v>
      </c>
      <c r="B6" s="75">
        <f>3183149702.33904/12</f>
        <v>265262475.19491997</v>
      </c>
      <c r="C6" s="75">
        <f t="shared" ref="C6:L6" si="1">3183149702.33904/12</f>
        <v>265262475.19491997</v>
      </c>
      <c r="D6" s="75">
        <f t="shared" si="1"/>
        <v>265262475.19491997</v>
      </c>
      <c r="E6" s="75">
        <f t="shared" si="1"/>
        <v>265262475.19491997</v>
      </c>
      <c r="F6" s="75">
        <f t="shared" si="1"/>
        <v>265262475.19491997</v>
      </c>
      <c r="G6" s="75">
        <f t="shared" si="1"/>
        <v>265262475.19491997</v>
      </c>
      <c r="H6" s="75">
        <f t="shared" si="1"/>
        <v>265262475.19491997</v>
      </c>
      <c r="I6" s="75">
        <f t="shared" si="1"/>
        <v>265262475.19491997</v>
      </c>
      <c r="J6" s="75">
        <f t="shared" si="1"/>
        <v>265262475.19491997</v>
      </c>
      <c r="K6" s="75">
        <f t="shared" si="1"/>
        <v>265262475.19491997</v>
      </c>
      <c r="L6" s="75">
        <f t="shared" si="1"/>
        <v>265262475.19491997</v>
      </c>
      <c r="M6" s="75">
        <f>3183149702.33904/12</f>
        <v>265262475.19491997</v>
      </c>
      <c r="N6" s="76">
        <f>SUM(B6:M6)</f>
        <v>3183149702.3390403</v>
      </c>
    </row>
    <row r="7" spans="1:14" ht="42.45" customHeight="1" x14ac:dyDescent="0.4">
      <c r="A7" s="77" t="s">
        <v>788</v>
      </c>
      <c r="B7" s="75">
        <f>819610456.148927/12</f>
        <v>68300871.345743909</v>
      </c>
      <c r="C7" s="75">
        <f t="shared" ref="C7:M7" si="2">819610456.148927/12</f>
        <v>68300871.345743909</v>
      </c>
      <c r="D7" s="75">
        <f t="shared" si="2"/>
        <v>68300871.345743909</v>
      </c>
      <c r="E7" s="75">
        <f t="shared" si="2"/>
        <v>68300871.345743909</v>
      </c>
      <c r="F7" s="75">
        <f t="shared" si="2"/>
        <v>68300871.345743909</v>
      </c>
      <c r="G7" s="75">
        <f t="shared" si="2"/>
        <v>68300871.345743909</v>
      </c>
      <c r="H7" s="75">
        <f t="shared" si="2"/>
        <v>68300871.345743909</v>
      </c>
      <c r="I7" s="75">
        <f t="shared" si="2"/>
        <v>68300871.345743909</v>
      </c>
      <c r="J7" s="75">
        <f t="shared" si="2"/>
        <v>68300871.345743909</v>
      </c>
      <c r="K7" s="75">
        <f t="shared" si="2"/>
        <v>68300871.345743909</v>
      </c>
      <c r="L7" s="75">
        <f t="shared" si="2"/>
        <v>68300871.345743909</v>
      </c>
      <c r="M7" s="75">
        <f t="shared" si="2"/>
        <v>68300871.345743909</v>
      </c>
      <c r="N7" s="76">
        <f t="shared" ref="N7:N19" si="3">SUM(B7:M7)</f>
        <v>819610456.14892685</v>
      </c>
    </row>
    <row r="8" spans="1:14" ht="42.45" customHeight="1" x14ac:dyDescent="0.4">
      <c r="A8" s="77" t="s">
        <v>789</v>
      </c>
      <c r="B8" s="75">
        <f>174568855.117247/12</f>
        <v>14547404.593103915</v>
      </c>
      <c r="C8" s="75">
        <f t="shared" ref="C8:M8" si="4">174568855.117247/12</f>
        <v>14547404.593103915</v>
      </c>
      <c r="D8" s="75">
        <f t="shared" si="4"/>
        <v>14547404.593103915</v>
      </c>
      <c r="E8" s="75">
        <f t="shared" si="4"/>
        <v>14547404.593103915</v>
      </c>
      <c r="F8" s="75">
        <f t="shared" si="4"/>
        <v>14547404.593103915</v>
      </c>
      <c r="G8" s="75">
        <f t="shared" si="4"/>
        <v>14547404.593103915</v>
      </c>
      <c r="H8" s="75">
        <f t="shared" si="4"/>
        <v>14547404.593103915</v>
      </c>
      <c r="I8" s="75">
        <f t="shared" si="4"/>
        <v>14547404.593103915</v>
      </c>
      <c r="J8" s="75">
        <f t="shared" si="4"/>
        <v>14547404.593103915</v>
      </c>
      <c r="K8" s="75">
        <f t="shared" si="4"/>
        <v>14547404.593103915</v>
      </c>
      <c r="L8" s="75">
        <f t="shared" si="4"/>
        <v>14547404.593103915</v>
      </c>
      <c r="M8" s="75">
        <f t="shared" si="4"/>
        <v>14547404.593103915</v>
      </c>
      <c r="N8" s="76">
        <f t="shared" si="3"/>
        <v>174568855.11724699</v>
      </c>
    </row>
    <row r="9" spans="1:14" ht="44.55" customHeight="1" x14ac:dyDescent="0.4">
      <c r="A9" s="77" t="s">
        <v>790</v>
      </c>
      <c r="B9" s="75">
        <f>129665201.049185/12</f>
        <v>10805433.420765417</v>
      </c>
      <c r="C9" s="75">
        <f t="shared" ref="C9:M9" si="5">129665201.049185/12</f>
        <v>10805433.420765417</v>
      </c>
      <c r="D9" s="75">
        <f t="shared" si="5"/>
        <v>10805433.420765417</v>
      </c>
      <c r="E9" s="75">
        <f t="shared" si="5"/>
        <v>10805433.420765417</v>
      </c>
      <c r="F9" s="75">
        <f t="shared" si="5"/>
        <v>10805433.420765417</v>
      </c>
      <c r="G9" s="75">
        <f t="shared" si="5"/>
        <v>10805433.420765417</v>
      </c>
      <c r="H9" s="75">
        <f t="shared" si="5"/>
        <v>10805433.420765417</v>
      </c>
      <c r="I9" s="75">
        <f t="shared" si="5"/>
        <v>10805433.420765417</v>
      </c>
      <c r="J9" s="75">
        <f t="shared" si="5"/>
        <v>10805433.420765417</v>
      </c>
      <c r="K9" s="75">
        <f t="shared" si="5"/>
        <v>10805433.420765417</v>
      </c>
      <c r="L9" s="75">
        <f t="shared" si="5"/>
        <v>10805433.420765417</v>
      </c>
      <c r="M9" s="75">
        <f t="shared" si="5"/>
        <v>10805433.420765417</v>
      </c>
      <c r="N9" s="76">
        <f t="shared" si="3"/>
        <v>129665201.04918499</v>
      </c>
    </row>
    <row r="10" spans="1:14" ht="45.45" customHeight="1" x14ac:dyDescent="0.4">
      <c r="A10" s="77" t="s">
        <v>791</v>
      </c>
      <c r="B10" s="75"/>
      <c r="C10" s="78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>
        <f t="shared" si="3"/>
        <v>0</v>
      </c>
    </row>
    <row r="11" spans="1:14" ht="43.5" customHeight="1" x14ac:dyDescent="0.4">
      <c r="A11" s="77" t="s">
        <v>792</v>
      </c>
      <c r="B11" s="75">
        <f>37424363.2097085/12</f>
        <v>3118696.9341423749</v>
      </c>
      <c r="C11" s="75">
        <f t="shared" ref="C11:M11" si="6">37424363.2097085/12</f>
        <v>3118696.9341423749</v>
      </c>
      <c r="D11" s="75">
        <f t="shared" si="6"/>
        <v>3118696.9341423749</v>
      </c>
      <c r="E11" s="75">
        <f t="shared" si="6"/>
        <v>3118696.9341423749</v>
      </c>
      <c r="F11" s="75">
        <f t="shared" si="6"/>
        <v>3118696.9341423749</v>
      </c>
      <c r="G11" s="75">
        <f t="shared" si="6"/>
        <v>3118696.9341423749</v>
      </c>
      <c r="H11" s="75">
        <f t="shared" si="6"/>
        <v>3118696.9341423749</v>
      </c>
      <c r="I11" s="75">
        <f t="shared" si="6"/>
        <v>3118696.9341423749</v>
      </c>
      <c r="J11" s="75">
        <f t="shared" si="6"/>
        <v>3118696.9341423749</v>
      </c>
      <c r="K11" s="75">
        <f t="shared" si="6"/>
        <v>3118696.9341423749</v>
      </c>
      <c r="L11" s="75">
        <f t="shared" si="6"/>
        <v>3118696.9341423749</v>
      </c>
      <c r="M11" s="75">
        <f t="shared" si="6"/>
        <v>3118696.9341423749</v>
      </c>
      <c r="N11" s="76">
        <f t="shared" si="3"/>
        <v>37424363.209708489</v>
      </c>
    </row>
    <row r="12" spans="1:14" ht="57.45" customHeight="1" x14ac:dyDescent="0.4">
      <c r="A12" s="77" t="s">
        <v>793</v>
      </c>
      <c r="B12" s="75">
        <f>17030212.5302154/12</f>
        <v>1419184.37751795</v>
      </c>
      <c r="C12" s="75">
        <f t="shared" ref="C12:M12" si="7">17030212.5302154/12</f>
        <v>1419184.37751795</v>
      </c>
      <c r="D12" s="75">
        <f t="shared" si="7"/>
        <v>1419184.37751795</v>
      </c>
      <c r="E12" s="75">
        <f t="shared" si="7"/>
        <v>1419184.37751795</v>
      </c>
      <c r="F12" s="75">
        <f t="shared" si="7"/>
        <v>1419184.37751795</v>
      </c>
      <c r="G12" s="75">
        <f t="shared" si="7"/>
        <v>1419184.37751795</v>
      </c>
      <c r="H12" s="75">
        <f t="shared" si="7"/>
        <v>1419184.37751795</v>
      </c>
      <c r="I12" s="75">
        <f t="shared" si="7"/>
        <v>1419184.37751795</v>
      </c>
      <c r="J12" s="75">
        <f t="shared" si="7"/>
        <v>1419184.37751795</v>
      </c>
      <c r="K12" s="75">
        <f t="shared" si="7"/>
        <v>1419184.37751795</v>
      </c>
      <c r="L12" s="75">
        <f t="shared" si="7"/>
        <v>1419184.37751795</v>
      </c>
      <c r="M12" s="75">
        <f t="shared" si="7"/>
        <v>1419184.37751795</v>
      </c>
      <c r="N12" s="76">
        <f t="shared" si="3"/>
        <v>17030212.530215401</v>
      </c>
    </row>
    <row r="13" spans="1:14" ht="61.5" customHeight="1" x14ac:dyDescent="0.4">
      <c r="A13" s="77" t="s">
        <v>794</v>
      </c>
      <c r="B13" s="75">
        <f>225217621.294131/12</f>
        <v>18768135.107844252</v>
      </c>
      <c r="C13" s="75">
        <f t="shared" ref="C13:M13" si="8">225217621.294131/12</f>
        <v>18768135.107844252</v>
      </c>
      <c r="D13" s="75">
        <f t="shared" si="8"/>
        <v>18768135.107844252</v>
      </c>
      <c r="E13" s="75">
        <f t="shared" si="8"/>
        <v>18768135.107844252</v>
      </c>
      <c r="F13" s="75">
        <f t="shared" si="8"/>
        <v>18768135.107844252</v>
      </c>
      <c r="G13" s="75">
        <f t="shared" si="8"/>
        <v>18768135.107844252</v>
      </c>
      <c r="H13" s="75">
        <f t="shared" si="8"/>
        <v>18768135.107844252</v>
      </c>
      <c r="I13" s="75">
        <f t="shared" si="8"/>
        <v>18768135.107844252</v>
      </c>
      <c r="J13" s="75">
        <f t="shared" si="8"/>
        <v>18768135.107844252</v>
      </c>
      <c r="K13" s="75">
        <f t="shared" si="8"/>
        <v>18768135.107844252</v>
      </c>
      <c r="L13" s="75">
        <f t="shared" si="8"/>
        <v>18768135.107844252</v>
      </c>
      <c r="M13" s="75">
        <f t="shared" si="8"/>
        <v>18768135.107844252</v>
      </c>
      <c r="N13" s="76">
        <f t="shared" si="3"/>
        <v>225217621.29413107</v>
      </c>
    </row>
    <row r="14" spans="1:14" ht="40.5" customHeight="1" x14ac:dyDescent="0.4">
      <c r="A14" s="77" t="s">
        <v>795</v>
      </c>
      <c r="B14" s="79"/>
      <c r="C14" s="8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6">
        <f t="shared" si="3"/>
        <v>0</v>
      </c>
    </row>
    <row r="15" spans="1:14" ht="37.950000000000003" customHeight="1" x14ac:dyDescent="0.4">
      <c r="A15" s="77" t="s">
        <v>796</v>
      </c>
      <c r="B15" s="79">
        <f>2004874.36463605/12</f>
        <v>167072.86371967083</v>
      </c>
      <c r="C15" s="79">
        <f t="shared" ref="C15:M15" si="9">2004874.36463605/12</f>
        <v>167072.86371967083</v>
      </c>
      <c r="D15" s="79">
        <f t="shared" si="9"/>
        <v>167072.86371967083</v>
      </c>
      <c r="E15" s="79">
        <f t="shared" si="9"/>
        <v>167072.86371967083</v>
      </c>
      <c r="F15" s="79">
        <f t="shared" si="9"/>
        <v>167072.86371967083</v>
      </c>
      <c r="G15" s="79">
        <f t="shared" si="9"/>
        <v>167072.86371967083</v>
      </c>
      <c r="H15" s="79">
        <f t="shared" si="9"/>
        <v>167072.86371967083</v>
      </c>
      <c r="I15" s="79">
        <f t="shared" si="9"/>
        <v>167072.86371967083</v>
      </c>
      <c r="J15" s="79">
        <f t="shared" si="9"/>
        <v>167072.86371967083</v>
      </c>
      <c r="K15" s="79">
        <f t="shared" si="9"/>
        <v>167072.86371967083</v>
      </c>
      <c r="L15" s="79">
        <f t="shared" si="9"/>
        <v>167072.86371967083</v>
      </c>
      <c r="M15" s="79">
        <f t="shared" si="9"/>
        <v>167072.86371967083</v>
      </c>
      <c r="N15" s="76">
        <f t="shared" si="3"/>
        <v>2004874.3646360498</v>
      </c>
    </row>
    <row r="16" spans="1:14" ht="39.450000000000003" customHeight="1" x14ac:dyDescent="0.4">
      <c r="A16" s="77" t="s">
        <v>797</v>
      </c>
      <c r="B16" s="79">
        <f>1500000.99136802/12</f>
        <v>125000.08261400166</v>
      </c>
      <c r="C16" s="79">
        <f t="shared" ref="C16:M16" si="10">1500000.99136802/12</f>
        <v>125000.08261400166</v>
      </c>
      <c r="D16" s="79">
        <f t="shared" si="10"/>
        <v>125000.08261400166</v>
      </c>
      <c r="E16" s="79">
        <f t="shared" si="10"/>
        <v>125000.08261400166</v>
      </c>
      <c r="F16" s="79">
        <f t="shared" si="10"/>
        <v>125000.08261400166</v>
      </c>
      <c r="G16" s="79">
        <f t="shared" si="10"/>
        <v>125000.08261400166</v>
      </c>
      <c r="H16" s="79">
        <f t="shared" si="10"/>
        <v>125000.08261400166</v>
      </c>
      <c r="I16" s="79">
        <f t="shared" si="10"/>
        <v>125000.08261400166</v>
      </c>
      <c r="J16" s="79">
        <f t="shared" si="10"/>
        <v>125000.08261400166</v>
      </c>
      <c r="K16" s="79">
        <f t="shared" si="10"/>
        <v>125000.08261400166</v>
      </c>
      <c r="L16" s="79">
        <f t="shared" si="10"/>
        <v>125000.08261400166</v>
      </c>
      <c r="M16" s="79">
        <f t="shared" si="10"/>
        <v>125000.08261400166</v>
      </c>
      <c r="N16" s="76">
        <f t="shared" si="3"/>
        <v>1500000.9913680197</v>
      </c>
    </row>
    <row r="17" spans="1:14" ht="40.5" customHeight="1" x14ac:dyDescent="0.4">
      <c r="A17" s="77" t="s">
        <v>798</v>
      </c>
      <c r="B17" s="79">
        <f>668028.336855919/12</f>
        <v>55669.028071326582</v>
      </c>
      <c r="C17" s="79">
        <f t="shared" ref="C17:M17" si="11">668028.336855919/12</f>
        <v>55669.028071326582</v>
      </c>
      <c r="D17" s="79">
        <f t="shared" si="11"/>
        <v>55669.028071326582</v>
      </c>
      <c r="E17" s="79">
        <f t="shared" si="11"/>
        <v>55669.028071326582</v>
      </c>
      <c r="F17" s="79">
        <f t="shared" si="11"/>
        <v>55669.028071326582</v>
      </c>
      <c r="G17" s="79">
        <f t="shared" si="11"/>
        <v>55669.028071326582</v>
      </c>
      <c r="H17" s="79">
        <f t="shared" si="11"/>
        <v>55669.028071326582</v>
      </c>
      <c r="I17" s="79">
        <f t="shared" si="11"/>
        <v>55669.028071326582</v>
      </c>
      <c r="J17" s="79">
        <f t="shared" si="11"/>
        <v>55669.028071326582</v>
      </c>
      <c r="K17" s="79">
        <f t="shared" si="11"/>
        <v>55669.028071326582</v>
      </c>
      <c r="L17" s="79">
        <f t="shared" si="11"/>
        <v>55669.028071326582</v>
      </c>
      <c r="M17" s="79">
        <f t="shared" si="11"/>
        <v>55669.028071326582</v>
      </c>
      <c r="N17" s="76">
        <f t="shared" si="3"/>
        <v>668028.33685591875</v>
      </c>
    </row>
    <row r="18" spans="1:14" ht="55.95" customHeight="1" x14ac:dyDescent="0.4">
      <c r="A18" s="77" t="s">
        <v>799</v>
      </c>
      <c r="B18" s="81">
        <f>855842084.72/12</f>
        <v>71320173.726666674</v>
      </c>
      <c r="C18" s="81">
        <f t="shared" ref="C18:M18" si="12">855842084.72/12</f>
        <v>71320173.726666674</v>
      </c>
      <c r="D18" s="81">
        <f t="shared" si="12"/>
        <v>71320173.726666674</v>
      </c>
      <c r="E18" s="81">
        <f t="shared" si="12"/>
        <v>71320173.726666674</v>
      </c>
      <c r="F18" s="81">
        <f t="shared" si="12"/>
        <v>71320173.726666674</v>
      </c>
      <c r="G18" s="81">
        <f t="shared" si="12"/>
        <v>71320173.726666674</v>
      </c>
      <c r="H18" s="81">
        <f t="shared" si="12"/>
        <v>71320173.726666674</v>
      </c>
      <c r="I18" s="81">
        <f t="shared" si="12"/>
        <v>71320173.726666674</v>
      </c>
      <c r="J18" s="81">
        <f t="shared" si="12"/>
        <v>71320173.726666674</v>
      </c>
      <c r="K18" s="81">
        <f t="shared" si="12"/>
        <v>71320173.726666674</v>
      </c>
      <c r="L18" s="81">
        <f t="shared" si="12"/>
        <v>71320173.726666674</v>
      </c>
      <c r="M18" s="81">
        <f t="shared" si="12"/>
        <v>71320173.726666674</v>
      </c>
      <c r="N18" s="76">
        <f t="shared" si="3"/>
        <v>855842084.72000015</v>
      </c>
    </row>
    <row r="19" spans="1:14" ht="43.5" customHeight="1" x14ac:dyDescent="0.4">
      <c r="A19" s="77" t="s">
        <v>800</v>
      </c>
      <c r="B19" s="82">
        <f>177000000/12</f>
        <v>14750000</v>
      </c>
      <c r="C19" s="82">
        <f t="shared" ref="C19:M19" si="13">177000000/12</f>
        <v>14750000</v>
      </c>
      <c r="D19" s="82">
        <f t="shared" si="13"/>
        <v>14750000</v>
      </c>
      <c r="E19" s="82">
        <f t="shared" si="13"/>
        <v>14750000</v>
      </c>
      <c r="F19" s="82">
        <f t="shared" si="13"/>
        <v>14750000</v>
      </c>
      <c r="G19" s="82">
        <f t="shared" si="13"/>
        <v>14750000</v>
      </c>
      <c r="H19" s="82">
        <f t="shared" si="13"/>
        <v>14750000</v>
      </c>
      <c r="I19" s="82">
        <f t="shared" si="13"/>
        <v>14750000</v>
      </c>
      <c r="J19" s="82">
        <f t="shared" si="13"/>
        <v>14750000</v>
      </c>
      <c r="K19" s="82">
        <f t="shared" si="13"/>
        <v>14750000</v>
      </c>
      <c r="L19" s="82">
        <f t="shared" si="13"/>
        <v>14750000</v>
      </c>
      <c r="M19" s="82">
        <f t="shared" si="13"/>
        <v>14750000</v>
      </c>
      <c r="N19" s="76">
        <f t="shared" si="3"/>
        <v>177000000</v>
      </c>
    </row>
    <row r="20" spans="1:14" ht="43.5" customHeight="1" x14ac:dyDescent="0.35">
      <c r="A20" s="77" t="s">
        <v>801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2"/>
    </row>
    <row r="21" spans="1:14" s="49" customFormat="1" ht="78.45" customHeight="1" x14ac:dyDescent="0.4">
      <c r="A21" s="77" t="s">
        <v>802</v>
      </c>
      <c r="B21" s="76">
        <f>SUM(B4:B19)</f>
        <v>587564188.4543426</v>
      </c>
      <c r="C21" s="76">
        <f t="shared" ref="C21:N21" si="14">SUM(C4:C19)</f>
        <v>587564188.4543426</v>
      </c>
      <c r="D21" s="76">
        <f t="shared" si="14"/>
        <v>587564188.4543426</v>
      </c>
      <c r="E21" s="76">
        <f t="shared" si="14"/>
        <v>587564188.4543426</v>
      </c>
      <c r="F21" s="76">
        <f t="shared" si="14"/>
        <v>587564188.4543426</v>
      </c>
      <c r="G21" s="76">
        <f t="shared" si="14"/>
        <v>587564188.4543426</v>
      </c>
      <c r="H21" s="76">
        <f t="shared" si="14"/>
        <v>587564188.4543426</v>
      </c>
      <c r="I21" s="76">
        <f t="shared" si="14"/>
        <v>587564188.4543426</v>
      </c>
      <c r="J21" s="76">
        <f t="shared" si="14"/>
        <v>587564188.4543426</v>
      </c>
      <c r="K21" s="76">
        <f t="shared" si="14"/>
        <v>587564188.4543426</v>
      </c>
      <c r="L21" s="76">
        <f>SUM(L4:L19)</f>
        <v>587564188.4543426</v>
      </c>
      <c r="M21" s="76">
        <f t="shared" si="14"/>
        <v>587564188.4543426</v>
      </c>
      <c r="N21" s="76">
        <f t="shared" si="14"/>
        <v>7050770261.4521141</v>
      </c>
    </row>
  </sheetData>
  <mergeCells count="3">
    <mergeCell ref="A1:N1"/>
    <mergeCell ref="B2:N2"/>
    <mergeCell ref="B5:N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&amp;R&amp;"Arial,Bold"&amp;20Page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zoomScale="50" zoomScaleNormal="80" zoomScaleSheetLayoutView="50" workbookViewId="0">
      <selection activeCell="I16" sqref="I16"/>
    </sheetView>
  </sheetViews>
  <sheetFormatPr defaultColWidth="9.109375" defaultRowHeight="14.4" x14ac:dyDescent="0.3"/>
  <cols>
    <col min="1" max="1" width="23.21875" style="84" customWidth="1"/>
    <col min="2" max="2" width="15.109375" style="84" customWidth="1"/>
    <col min="3" max="11" width="17.88671875" style="84" bestFit="1" customWidth="1"/>
    <col min="12" max="12" width="17.44140625" style="84" customWidth="1"/>
    <col min="13" max="13" width="19" style="84" customWidth="1"/>
    <col min="14" max="14" width="16.21875" style="84" customWidth="1"/>
    <col min="15" max="16384" width="9.109375" style="84"/>
  </cols>
  <sheetData>
    <row r="1" spans="1:14" ht="21" x14ac:dyDescent="0.3">
      <c r="A1" s="279" t="s">
        <v>803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21" x14ac:dyDescent="0.3">
      <c r="A2" s="85" t="s">
        <v>772</v>
      </c>
      <c r="B2" s="279" t="s">
        <v>773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85.5" customHeight="1" x14ac:dyDescent="0.3">
      <c r="A3" s="86" t="s">
        <v>774</v>
      </c>
      <c r="B3" s="87" t="s">
        <v>775</v>
      </c>
      <c r="C3" s="86" t="s">
        <v>23</v>
      </c>
      <c r="D3" s="86" t="s">
        <v>776</v>
      </c>
      <c r="E3" s="86" t="s">
        <v>777</v>
      </c>
      <c r="F3" s="86" t="s">
        <v>778</v>
      </c>
      <c r="G3" s="86" t="s">
        <v>779</v>
      </c>
      <c r="H3" s="86" t="s">
        <v>28</v>
      </c>
      <c r="I3" s="86" t="s">
        <v>780</v>
      </c>
      <c r="J3" s="86" t="s">
        <v>781</v>
      </c>
      <c r="K3" s="86" t="s">
        <v>31</v>
      </c>
      <c r="L3" s="86" t="s">
        <v>782</v>
      </c>
      <c r="M3" s="86" t="s">
        <v>783</v>
      </c>
      <c r="N3" s="88" t="s">
        <v>784</v>
      </c>
    </row>
    <row r="4" spans="1:14" ht="45.45" customHeight="1" x14ac:dyDescent="0.3">
      <c r="A4" s="89" t="s">
        <v>804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1:14" ht="47.1" customHeight="1" x14ac:dyDescent="0.4">
      <c r="A5" s="92" t="s">
        <v>805</v>
      </c>
      <c r="B5" s="219">
        <f>66070.1146146542/12</f>
        <v>5505.8428845545168</v>
      </c>
      <c r="C5" s="219">
        <f t="shared" ref="C5:L5" si="0">66070.1146146542/12</f>
        <v>5505.8428845545168</v>
      </c>
      <c r="D5" s="219">
        <f t="shared" si="0"/>
        <v>5505.8428845545168</v>
      </c>
      <c r="E5" s="219">
        <f t="shared" si="0"/>
        <v>5505.8428845545168</v>
      </c>
      <c r="F5" s="219">
        <f t="shared" si="0"/>
        <v>5505.8428845545168</v>
      </c>
      <c r="G5" s="219">
        <f t="shared" si="0"/>
        <v>5505.8428845545168</v>
      </c>
      <c r="H5" s="219">
        <f t="shared" si="0"/>
        <v>5505.8428845545168</v>
      </c>
      <c r="I5" s="219">
        <f t="shared" si="0"/>
        <v>5505.8428845545168</v>
      </c>
      <c r="J5" s="219">
        <f t="shared" si="0"/>
        <v>5505.8428845545168</v>
      </c>
      <c r="K5" s="219">
        <f t="shared" si="0"/>
        <v>5505.8428845545168</v>
      </c>
      <c r="L5" s="219">
        <f t="shared" si="0"/>
        <v>5505.8428845545168</v>
      </c>
      <c r="M5" s="219">
        <f>66070.1146146542/12</f>
        <v>5505.8428845545168</v>
      </c>
      <c r="N5" s="220">
        <f>SUM(B5:M5)</f>
        <v>66070.114614654187</v>
      </c>
    </row>
    <row r="6" spans="1:14" ht="44.55" customHeight="1" x14ac:dyDescent="0.4">
      <c r="A6" s="92" t="s">
        <v>806</v>
      </c>
      <c r="B6" s="93">
        <f>2098136528.22429/12</f>
        <v>174844710.68535748</v>
      </c>
      <c r="C6" s="93">
        <f t="shared" ref="C6:L6" si="1">2098136528.22429/12</f>
        <v>174844710.68535748</v>
      </c>
      <c r="D6" s="93">
        <f t="shared" si="1"/>
        <v>174844710.68535748</v>
      </c>
      <c r="E6" s="93">
        <f t="shared" si="1"/>
        <v>174844710.68535748</v>
      </c>
      <c r="F6" s="93">
        <f t="shared" si="1"/>
        <v>174844710.68535748</v>
      </c>
      <c r="G6" s="93">
        <f t="shared" si="1"/>
        <v>174844710.68535748</v>
      </c>
      <c r="H6" s="93">
        <f t="shared" si="1"/>
        <v>174844710.68535748</v>
      </c>
      <c r="I6" s="93">
        <f t="shared" si="1"/>
        <v>174844710.68535748</v>
      </c>
      <c r="J6" s="93">
        <f t="shared" si="1"/>
        <v>174844710.68535748</v>
      </c>
      <c r="K6" s="93">
        <f t="shared" si="1"/>
        <v>174844710.68535748</v>
      </c>
      <c r="L6" s="93">
        <f t="shared" si="1"/>
        <v>174844710.68535748</v>
      </c>
      <c r="M6" s="93">
        <f>2098136528.22429/12</f>
        <v>174844710.68535748</v>
      </c>
      <c r="N6" s="94">
        <f t="shared" ref="N6:N10" si="2">SUM(B6:M6)</f>
        <v>2098136528.2242901</v>
      </c>
    </row>
    <row r="7" spans="1:14" ht="61.95" customHeight="1" x14ac:dyDescent="0.4">
      <c r="A7" s="92" t="s">
        <v>807</v>
      </c>
      <c r="B7" s="93">
        <f>221409887.575249/12</f>
        <v>18450823.964604083</v>
      </c>
      <c r="C7" s="93">
        <f t="shared" ref="C7:L7" si="3">221409887.575249/12</f>
        <v>18450823.964604083</v>
      </c>
      <c r="D7" s="93">
        <f t="shared" si="3"/>
        <v>18450823.964604083</v>
      </c>
      <c r="E7" s="93">
        <f t="shared" si="3"/>
        <v>18450823.964604083</v>
      </c>
      <c r="F7" s="93">
        <f t="shared" si="3"/>
        <v>18450823.964604083</v>
      </c>
      <c r="G7" s="93">
        <f t="shared" si="3"/>
        <v>18450823.964604083</v>
      </c>
      <c r="H7" s="93">
        <f t="shared" si="3"/>
        <v>18450823.964604083</v>
      </c>
      <c r="I7" s="93">
        <f t="shared" si="3"/>
        <v>18450823.964604083</v>
      </c>
      <c r="J7" s="93">
        <f t="shared" si="3"/>
        <v>18450823.964604083</v>
      </c>
      <c r="K7" s="93">
        <f t="shared" si="3"/>
        <v>18450823.964604083</v>
      </c>
      <c r="L7" s="93">
        <f t="shared" si="3"/>
        <v>18450823.964604083</v>
      </c>
      <c r="M7" s="93">
        <f>221409887.575249/12</f>
        <v>18450823.964604083</v>
      </c>
      <c r="N7" s="94">
        <f t="shared" si="2"/>
        <v>221409887.57524899</v>
      </c>
    </row>
    <row r="8" spans="1:14" ht="43.2" customHeight="1" x14ac:dyDescent="0.4">
      <c r="A8" s="92" t="s">
        <v>808</v>
      </c>
      <c r="B8" s="93">
        <f>7947033.46287544/12</f>
        <v>662252.78857295332</v>
      </c>
      <c r="C8" s="93">
        <f t="shared" ref="C8:L8" si="4">7947033.46287544/12</f>
        <v>662252.78857295332</v>
      </c>
      <c r="D8" s="93">
        <f t="shared" si="4"/>
        <v>662252.78857295332</v>
      </c>
      <c r="E8" s="93">
        <f t="shared" si="4"/>
        <v>662252.78857295332</v>
      </c>
      <c r="F8" s="93">
        <f t="shared" si="4"/>
        <v>662252.78857295332</v>
      </c>
      <c r="G8" s="93">
        <f t="shared" si="4"/>
        <v>662252.78857295332</v>
      </c>
      <c r="H8" s="93">
        <f t="shared" si="4"/>
        <v>662252.78857295332</v>
      </c>
      <c r="I8" s="93">
        <f t="shared" si="4"/>
        <v>662252.78857295332</v>
      </c>
      <c r="J8" s="93">
        <f t="shared" si="4"/>
        <v>662252.78857295332</v>
      </c>
      <c r="K8" s="93">
        <f t="shared" si="4"/>
        <v>662252.78857295332</v>
      </c>
      <c r="L8" s="93">
        <f t="shared" si="4"/>
        <v>662252.78857295332</v>
      </c>
      <c r="M8" s="93">
        <f>7947033.46287544/12</f>
        <v>662252.78857295332</v>
      </c>
      <c r="N8" s="94">
        <f t="shared" si="2"/>
        <v>7947033.4628754379</v>
      </c>
    </row>
    <row r="9" spans="1:14" ht="53.1" customHeight="1" x14ac:dyDescent="0.4">
      <c r="A9" s="92" t="s">
        <v>809</v>
      </c>
      <c r="B9" s="93">
        <f>5137749204.32731/12</f>
        <v>428145767.0272758</v>
      </c>
      <c r="C9" s="93">
        <f t="shared" ref="C9:L9" si="5">5137749204.32731/12</f>
        <v>428145767.0272758</v>
      </c>
      <c r="D9" s="93">
        <f t="shared" si="5"/>
        <v>428145767.0272758</v>
      </c>
      <c r="E9" s="93">
        <f t="shared" si="5"/>
        <v>428145767.0272758</v>
      </c>
      <c r="F9" s="93">
        <f t="shared" si="5"/>
        <v>428145767.0272758</v>
      </c>
      <c r="G9" s="93">
        <f t="shared" si="5"/>
        <v>428145767.0272758</v>
      </c>
      <c r="H9" s="93">
        <f t="shared" si="5"/>
        <v>428145767.0272758</v>
      </c>
      <c r="I9" s="93">
        <f t="shared" si="5"/>
        <v>428145767.0272758</v>
      </c>
      <c r="J9" s="93">
        <f t="shared" si="5"/>
        <v>428145767.0272758</v>
      </c>
      <c r="K9" s="93">
        <f t="shared" si="5"/>
        <v>428145767.0272758</v>
      </c>
      <c r="L9" s="93">
        <f t="shared" si="5"/>
        <v>428145767.0272758</v>
      </c>
      <c r="M9" s="93">
        <f>5137749204.32731/12</f>
        <v>428145767.0272758</v>
      </c>
      <c r="N9" s="94">
        <f t="shared" si="2"/>
        <v>5137749204.3273106</v>
      </c>
    </row>
    <row r="10" spans="1:14" ht="68.55" customHeight="1" x14ac:dyDescent="0.4">
      <c r="A10" s="92" t="s">
        <v>810</v>
      </c>
      <c r="B10" s="93">
        <f>369027983.122346/12</f>
        <v>30752331.926862165</v>
      </c>
      <c r="C10" s="93">
        <f t="shared" ref="C10:L10" si="6">369027983.122346/12</f>
        <v>30752331.926862165</v>
      </c>
      <c r="D10" s="93">
        <f t="shared" si="6"/>
        <v>30752331.926862165</v>
      </c>
      <c r="E10" s="93">
        <f t="shared" si="6"/>
        <v>30752331.926862165</v>
      </c>
      <c r="F10" s="93">
        <f t="shared" si="6"/>
        <v>30752331.926862165</v>
      </c>
      <c r="G10" s="93">
        <f t="shared" si="6"/>
        <v>30752331.926862165</v>
      </c>
      <c r="H10" s="93">
        <f t="shared" si="6"/>
        <v>30752331.926862165</v>
      </c>
      <c r="I10" s="93">
        <f t="shared" si="6"/>
        <v>30752331.926862165</v>
      </c>
      <c r="J10" s="93">
        <f t="shared" si="6"/>
        <v>30752331.926862165</v>
      </c>
      <c r="K10" s="93">
        <f t="shared" si="6"/>
        <v>30752331.926862165</v>
      </c>
      <c r="L10" s="93">
        <f t="shared" si="6"/>
        <v>30752331.926862165</v>
      </c>
      <c r="M10" s="93">
        <f>369027983.122346/12</f>
        <v>30752331.926862165</v>
      </c>
      <c r="N10" s="94">
        <f t="shared" si="2"/>
        <v>369027983.1223461</v>
      </c>
    </row>
    <row r="11" spans="1:14" ht="40.5" customHeight="1" x14ac:dyDescent="0.35">
      <c r="A11" s="90" t="s">
        <v>811</v>
      </c>
      <c r="B11" s="94">
        <f>SUM(B5:B10)</f>
        <v>652861392.23555696</v>
      </c>
      <c r="C11" s="94">
        <f t="shared" ref="C11:N11" si="7">SUM(C5:C10)</f>
        <v>652861392.23555696</v>
      </c>
      <c r="D11" s="94">
        <f t="shared" si="7"/>
        <v>652861392.23555696</v>
      </c>
      <c r="E11" s="94">
        <f t="shared" si="7"/>
        <v>652861392.23555696</v>
      </c>
      <c r="F11" s="94">
        <f t="shared" si="7"/>
        <v>652861392.23555696</v>
      </c>
      <c r="G11" s="94">
        <f t="shared" si="7"/>
        <v>652861392.23555696</v>
      </c>
      <c r="H11" s="94">
        <f t="shared" si="7"/>
        <v>652861392.23555696</v>
      </c>
      <c r="I11" s="94">
        <f t="shared" si="7"/>
        <v>652861392.23555696</v>
      </c>
      <c r="J11" s="94">
        <f t="shared" si="7"/>
        <v>652861392.23555696</v>
      </c>
      <c r="K11" s="94">
        <f t="shared" si="7"/>
        <v>652861392.23555696</v>
      </c>
      <c r="L11" s="94">
        <f t="shared" si="7"/>
        <v>652861392.23555696</v>
      </c>
      <c r="M11" s="94">
        <f t="shared" si="7"/>
        <v>652861392.23555696</v>
      </c>
      <c r="N11" s="94">
        <f t="shared" si="7"/>
        <v>7834336706.8266859</v>
      </c>
    </row>
  </sheetData>
  <mergeCells count="2">
    <mergeCell ref="A1:N1"/>
    <mergeCell ref="B2:N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&amp;R&amp;"Arial,Bold"&amp;20Page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="50" zoomScaleNormal="80" zoomScaleSheetLayoutView="50" workbookViewId="0">
      <selection activeCell="J22" sqref="J22"/>
    </sheetView>
  </sheetViews>
  <sheetFormatPr defaultColWidth="9.109375" defaultRowHeight="14.4" x14ac:dyDescent="0.3"/>
  <cols>
    <col min="1" max="1" width="33.44140625" style="84" customWidth="1"/>
    <col min="2" max="2" width="14.33203125" style="84" customWidth="1"/>
    <col min="3" max="3" width="15" style="84" customWidth="1"/>
    <col min="4" max="4" width="17.33203125" style="84" bestFit="1" customWidth="1"/>
    <col min="5" max="5" width="14.88671875" style="84" customWidth="1"/>
    <col min="6" max="6" width="16" style="84" customWidth="1"/>
    <col min="7" max="7" width="16" style="84" bestFit="1" customWidth="1"/>
    <col min="8" max="9" width="15.33203125" style="84" customWidth="1"/>
    <col min="10" max="10" width="14" style="84" bestFit="1" customWidth="1"/>
    <col min="11" max="11" width="14.6640625" style="84" customWidth="1"/>
    <col min="12" max="12" width="13.6640625" style="84" customWidth="1"/>
    <col min="13" max="13" width="19.109375" style="84" customWidth="1"/>
    <col min="14" max="14" width="18.88671875" style="84" customWidth="1"/>
    <col min="15" max="16384" width="9.109375" style="84"/>
  </cols>
  <sheetData>
    <row r="1" spans="1:14" ht="21" x14ac:dyDescent="0.3">
      <c r="A1" s="279" t="s">
        <v>812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21" x14ac:dyDescent="0.3">
      <c r="A2" s="85" t="s">
        <v>772</v>
      </c>
      <c r="B2" s="279" t="s">
        <v>773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66.75" customHeight="1" x14ac:dyDescent="0.3">
      <c r="A3" s="86" t="s">
        <v>774</v>
      </c>
      <c r="B3" s="87" t="s">
        <v>775</v>
      </c>
      <c r="C3" s="86" t="s">
        <v>23</v>
      </c>
      <c r="D3" s="86" t="s">
        <v>776</v>
      </c>
      <c r="E3" s="86" t="s">
        <v>777</v>
      </c>
      <c r="F3" s="86" t="s">
        <v>778</v>
      </c>
      <c r="G3" s="86" t="s">
        <v>779</v>
      </c>
      <c r="H3" s="86" t="s">
        <v>28</v>
      </c>
      <c r="I3" s="86" t="s">
        <v>780</v>
      </c>
      <c r="J3" s="86" t="s">
        <v>781</v>
      </c>
      <c r="K3" s="86" t="s">
        <v>31</v>
      </c>
      <c r="L3" s="86" t="s">
        <v>782</v>
      </c>
      <c r="M3" s="86" t="s">
        <v>783</v>
      </c>
      <c r="N3" s="88" t="s">
        <v>784</v>
      </c>
    </row>
    <row r="4" spans="1:14" ht="44.55" customHeight="1" x14ac:dyDescent="0.4">
      <c r="A4" s="95" t="s">
        <v>813</v>
      </c>
      <c r="B4" s="93">
        <f>1579699178.325/12</f>
        <v>131641598.19375001</v>
      </c>
      <c r="C4" s="93">
        <f t="shared" ref="C4:M4" si="0">1579699178.325/12</f>
        <v>131641598.19375001</v>
      </c>
      <c r="D4" s="93">
        <f t="shared" si="0"/>
        <v>131641598.19375001</v>
      </c>
      <c r="E4" s="93">
        <f t="shared" si="0"/>
        <v>131641598.19375001</v>
      </c>
      <c r="F4" s="93">
        <f t="shared" si="0"/>
        <v>131641598.19375001</v>
      </c>
      <c r="G4" s="93">
        <f t="shared" si="0"/>
        <v>131641598.19375001</v>
      </c>
      <c r="H4" s="93">
        <f t="shared" si="0"/>
        <v>131641598.19375001</v>
      </c>
      <c r="I4" s="93">
        <f t="shared" si="0"/>
        <v>131641598.19375001</v>
      </c>
      <c r="J4" s="93">
        <f t="shared" si="0"/>
        <v>131641598.19375001</v>
      </c>
      <c r="K4" s="93">
        <f t="shared" si="0"/>
        <v>131641598.19375001</v>
      </c>
      <c r="L4" s="93">
        <f t="shared" si="0"/>
        <v>131641598.19375001</v>
      </c>
      <c r="M4" s="93">
        <f t="shared" si="0"/>
        <v>131641598.19375001</v>
      </c>
      <c r="N4" s="93">
        <f>SUM(B4:M4)</f>
        <v>1579699178.3249998</v>
      </c>
    </row>
    <row r="5" spans="1:14" ht="45.15" customHeight="1" x14ac:dyDescent="0.4">
      <c r="A5" s="96" t="s">
        <v>814</v>
      </c>
      <c r="B5" s="93">
        <f>59431217.94/12</f>
        <v>4952601.4950000001</v>
      </c>
      <c r="C5" s="93">
        <f t="shared" ref="C5:M5" si="1">59431217.94/12</f>
        <v>4952601.4950000001</v>
      </c>
      <c r="D5" s="93">
        <f t="shared" si="1"/>
        <v>4952601.4950000001</v>
      </c>
      <c r="E5" s="93">
        <f t="shared" si="1"/>
        <v>4952601.4950000001</v>
      </c>
      <c r="F5" s="93">
        <f t="shared" si="1"/>
        <v>4952601.4950000001</v>
      </c>
      <c r="G5" s="93">
        <f t="shared" si="1"/>
        <v>4952601.4950000001</v>
      </c>
      <c r="H5" s="93">
        <f t="shared" si="1"/>
        <v>4952601.4950000001</v>
      </c>
      <c r="I5" s="93">
        <f t="shared" si="1"/>
        <v>4952601.4950000001</v>
      </c>
      <c r="J5" s="93">
        <f t="shared" si="1"/>
        <v>4952601.4950000001</v>
      </c>
      <c r="K5" s="93">
        <f t="shared" si="1"/>
        <v>4952601.4950000001</v>
      </c>
      <c r="L5" s="93">
        <f t="shared" si="1"/>
        <v>4952601.4950000001</v>
      </c>
      <c r="M5" s="93">
        <f t="shared" si="1"/>
        <v>4952601.4950000001</v>
      </c>
      <c r="N5" s="93">
        <f t="shared" ref="N5:N13" si="2">SUM(B5:M5)</f>
        <v>59431217.93999999</v>
      </c>
    </row>
    <row r="6" spans="1:14" ht="43.5" customHeight="1" x14ac:dyDescent="0.4">
      <c r="A6" s="97" t="s">
        <v>815</v>
      </c>
      <c r="B6" s="93">
        <f>300000000/12</f>
        <v>25000000</v>
      </c>
      <c r="C6" s="93">
        <f t="shared" ref="C6:M6" si="3">300000000/12</f>
        <v>25000000</v>
      </c>
      <c r="D6" s="93">
        <f t="shared" si="3"/>
        <v>25000000</v>
      </c>
      <c r="E6" s="93">
        <f t="shared" si="3"/>
        <v>25000000</v>
      </c>
      <c r="F6" s="93">
        <f t="shared" si="3"/>
        <v>25000000</v>
      </c>
      <c r="G6" s="93">
        <f t="shared" si="3"/>
        <v>25000000</v>
      </c>
      <c r="H6" s="93">
        <f t="shared" si="3"/>
        <v>25000000</v>
      </c>
      <c r="I6" s="93">
        <f t="shared" si="3"/>
        <v>25000000</v>
      </c>
      <c r="J6" s="93">
        <f t="shared" si="3"/>
        <v>25000000</v>
      </c>
      <c r="K6" s="93">
        <f t="shared" si="3"/>
        <v>25000000</v>
      </c>
      <c r="L6" s="93">
        <f t="shared" si="3"/>
        <v>25000000</v>
      </c>
      <c r="M6" s="93">
        <f t="shared" si="3"/>
        <v>25000000</v>
      </c>
      <c r="N6" s="93">
        <f t="shared" si="2"/>
        <v>300000000</v>
      </c>
    </row>
    <row r="7" spans="1:14" ht="47.1" customHeight="1" x14ac:dyDescent="0.4">
      <c r="A7" s="97" t="s">
        <v>816</v>
      </c>
      <c r="B7" s="93">
        <f>441964212.522/12</f>
        <v>36830351.043499999</v>
      </c>
      <c r="C7" s="93">
        <f t="shared" ref="C7:M7" si="4">441964212.522/12</f>
        <v>36830351.043499999</v>
      </c>
      <c r="D7" s="93">
        <f t="shared" si="4"/>
        <v>36830351.043499999</v>
      </c>
      <c r="E7" s="93">
        <f t="shared" si="4"/>
        <v>36830351.043499999</v>
      </c>
      <c r="F7" s="93">
        <f t="shared" si="4"/>
        <v>36830351.043499999</v>
      </c>
      <c r="G7" s="93">
        <f t="shared" si="4"/>
        <v>36830351.043499999</v>
      </c>
      <c r="H7" s="93">
        <f t="shared" si="4"/>
        <v>36830351.043499999</v>
      </c>
      <c r="I7" s="93">
        <f t="shared" si="4"/>
        <v>36830351.043499999</v>
      </c>
      <c r="J7" s="93">
        <f t="shared" si="4"/>
        <v>36830351.043499999</v>
      </c>
      <c r="K7" s="93">
        <f t="shared" si="4"/>
        <v>36830351.043499999</v>
      </c>
      <c r="L7" s="93">
        <f t="shared" si="4"/>
        <v>36830351.043499999</v>
      </c>
      <c r="M7" s="93">
        <f t="shared" si="4"/>
        <v>36830351.043499999</v>
      </c>
      <c r="N7" s="93">
        <f t="shared" si="2"/>
        <v>441964212.52200001</v>
      </c>
    </row>
    <row r="8" spans="1:14" ht="42.45" customHeight="1" x14ac:dyDescent="0.4">
      <c r="A8" s="97" t="s">
        <v>817</v>
      </c>
      <c r="B8" s="93">
        <f>94217139.0162/12</f>
        <v>7851428.2513500005</v>
      </c>
      <c r="C8" s="93">
        <f t="shared" ref="C8:M8" si="5">94217139.0162/12</f>
        <v>7851428.2513500005</v>
      </c>
      <c r="D8" s="93">
        <f t="shared" si="5"/>
        <v>7851428.2513500005</v>
      </c>
      <c r="E8" s="93">
        <f t="shared" si="5"/>
        <v>7851428.2513500005</v>
      </c>
      <c r="F8" s="93">
        <f t="shared" si="5"/>
        <v>7851428.2513500005</v>
      </c>
      <c r="G8" s="93">
        <f t="shared" si="5"/>
        <v>7851428.2513500005</v>
      </c>
      <c r="H8" s="93">
        <f t="shared" si="5"/>
        <v>7851428.2513500005</v>
      </c>
      <c r="I8" s="93">
        <f t="shared" si="5"/>
        <v>7851428.2513500005</v>
      </c>
      <c r="J8" s="93">
        <f t="shared" si="5"/>
        <v>7851428.2513500005</v>
      </c>
      <c r="K8" s="93">
        <f t="shared" si="5"/>
        <v>7851428.2513500005</v>
      </c>
      <c r="L8" s="93">
        <f t="shared" si="5"/>
        <v>7851428.2513500005</v>
      </c>
      <c r="M8" s="93">
        <f t="shared" si="5"/>
        <v>7851428.2513500005</v>
      </c>
      <c r="N8" s="93">
        <f t="shared" si="2"/>
        <v>94217139.016200006</v>
      </c>
    </row>
    <row r="9" spans="1:14" ht="47.1" customHeight="1" x14ac:dyDescent="0.4">
      <c r="A9" s="96" t="s">
        <v>818</v>
      </c>
      <c r="B9" s="93">
        <f>2200000000/12</f>
        <v>183333333.33333334</v>
      </c>
      <c r="C9" s="93">
        <f t="shared" ref="C9:M9" si="6">2200000000/12</f>
        <v>183333333.33333334</v>
      </c>
      <c r="D9" s="93">
        <f t="shared" si="6"/>
        <v>183333333.33333334</v>
      </c>
      <c r="E9" s="93">
        <f t="shared" si="6"/>
        <v>183333333.33333334</v>
      </c>
      <c r="F9" s="93">
        <f t="shared" si="6"/>
        <v>183333333.33333334</v>
      </c>
      <c r="G9" s="93">
        <f t="shared" si="6"/>
        <v>183333333.33333334</v>
      </c>
      <c r="H9" s="93">
        <f t="shared" si="6"/>
        <v>183333333.33333334</v>
      </c>
      <c r="I9" s="93">
        <f t="shared" si="6"/>
        <v>183333333.33333334</v>
      </c>
      <c r="J9" s="93">
        <f t="shared" si="6"/>
        <v>183333333.33333334</v>
      </c>
      <c r="K9" s="93">
        <f t="shared" si="6"/>
        <v>183333333.33333334</v>
      </c>
      <c r="L9" s="93">
        <f t="shared" si="6"/>
        <v>183333333.33333334</v>
      </c>
      <c r="M9" s="93">
        <f t="shared" si="6"/>
        <v>183333333.33333334</v>
      </c>
      <c r="N9" s="93">
        <f t="shared" si="2"/>
        <v>2199999999.9999995</v>
      </c>
    </row>
    <row r="10" spans="1:14" ht="43.2" customHeight="1" x14ac:dyDescent="0.4">
      <c r="A10" s="97" t="s">
        <v>819</v>
      </c>
      <c r="B10" s="93">
        <f>871509197.214661/12</f>
        <v>72625766.434555084</v>
      </c>
      <c r="C10" s="93">
        <f t="shared" ref="C10:M10" si="7">871509197.214661/12</f>
        <v>72625766.434555084</v>
      </c>
      <c r="D10" s="93">
        <f t="shared" si="7"/>
        <v>72625766.434555084</v>
      </c>
      <c r="E10" s="93">
        <f t="shared" si="7"/>
        <v>72625766.434555084</v>
      </c>
      <c r="F10" s="93">
        <f t="shared" si="7"/>
        <v>72625766.434555084</v>
      </c>
      <c r="G10" s="93">
        <f t="shared" si="7"/>
        <v>72625766.434555084</v>
      </c>
      <c r="H10" s="93">
        <f t="shared" si="7"/>
        <v>72625766.434555084</v>
      </c>
      <c r="I10" s="93">
        <f t="shared" si="7"/>
        <v>72625766.434555084</v>
      </c>
      <c r="J10" s="93">
        <f t="shared" si="7"/>
        <v>72625766.434555084</v>
      </c>
      <c r="K10" s="93">
        <f t="shared" si="7"/>
        <v>72625766.434555084</v>
      </c>
      <c r="L10" s="93">
        <f t="shared" si="7"/>
        <v>72625766.434555084</v>
      </c>
      <c r="M10" s="93">
        <f t="shared" si="7"/>
        <v>72625766.434555084</v>
      </c>
      <c r="N10" s="93">
        <f t="shared" si="2"/>
        <v>871509197.21466076</v>
      </c>
    </row>
    <row r="11" spans="1:14" ht="43.95" customHeight="1" x14ac:dyDescent="0.4">
      <c r="A11" s="97" t="s">
        <v>820</v>
      </c>
      <c r="B11" s="93">
        <f>664656776.779581/12</f>
        <v>55388064.731631748</v>
      </c>
      <c r="C11" s="93">
        <f t="shared" ref="C11:M11" si="8">664656776.779581/12</f>
        <v>55388064.731631748</v>
      </c>
      <c r="D11" s="93">
        <f t="shared" si="8"/>
        <v>55388064.731631748</v>
      </c>
      <c r="E11" s="93">
        <f t="shared" si="8"/>
        <v>55388064.731631748</v>
      </c>
      <c r="F11" s="93">
        <f t="shared" si="8"/>
        <v>55388064.731631748</v>
      </c>
      <c r="G11" s="93">
        <f t="shared" si="8"/>
        <v>55388064.731631748</v>
      </c>
      <c r="H11" s="93">
        <f t="shared" si="8"/>
        <v>55388064.731631748</v>
      </c>
      <c r="I11" s="93">
        <f t="shared" si="8"/>
        <v>55388064.731631748</v>
      </c>
      <c r="J11" s="93">
        <f t="shared" si="8"/>
        <v>55388064.731631748</v>
      </c>
      <c r="K11" s="93">
        <f t="shared" si="8"/>
        <v>55388064.731631748</v>
      </c>
      <c r="L11" s="93">
        <f t="shared" si="8"/>
        <v>55388064.731631748</v>
      </c>
      <c r="M11" s="93">
        <f t="shared" si="8"/>
        <v>55388064.731631748</v>
      </c>
      <c r="N11" s="93">
        <f t="shared" si="2"/>
        <v>664656776.77958095</v>
      </c>
    </row>
    <row r="12" spans="1:14" ht="46.05" customHeight="1" x14ac:dyDescent="0.4">
      <c r="A12" s="97" t="s">
        <v>821</v>
      </c>
      <c r="B12" s="93">
        <f>63469171.499117/12</f>
        <v>5289097.6249264171</v>
      </c>
      <c r="C12" s="93">
        <f t="shared" ref="C12:M12" si="9">63469171.499117/12</f>
        <v>5289097.6249264171</v>
      </c>
      <c r="D12" s="93">
        <f t="shared" si="9"/>
        <v>5289097.6249264171</v>
      </c>
      <c r="E12" s="93">
        <f t="shared" si="9"/>
        <v>5289097.6249264171</v>
      </c>
      <c r="F12" s="93">
        <f t="shared" si="9"/>
        <v>5289097.6249264171</v>
      </c>
      <c r="G12" s="93">
        <f t="shared" si="9"/>
        <v>5289097.6249264171</v>
      </c>
      <c r="H12" s="93">
        <f t="shared" si="9"/>
        <v>5289097.6249264171</v>
      </c>
      <c r="I12" s="93">
        <f t="shared" si="9"/>
        <v>5289097.6249264171</v>
      </c>
      <c r="J12" s="93">
        <f t="shared" si="9"/>
        <v>5289097.6249264171</v>
      </c>
      <c r="K12" s="93">
        <f t="shared" si="9"/>
        <v>5289097.6249264171</v>
      </c>
      <c r="L12" s="93">
        <f t="shared" si="9"/>
        <v>5289097.6249264171</v>
      </c>
      <c r="M12" s="93">
        <f t="shared" si="9"/>
        <v>5289097.6249264171</v>
      </c>
      <c r="N12" s="93">
        <f t="shared" si="2"/>
        <v>63469171.499117009</v>
      </c>
    </row>
    <row r="13" spans="1:14" ht="45.45" customHeight="1" x14ac:dyDescent="0.4">
      <c r="A13" s="97" t="s">
        <v>822</v>
      </c>
      <c r="B13" s="93">
        <f>179999999.94215/12</f>
        <v>14999999.995179167</v>
      </c>
      <c r="C13" s="93">
        <f t="shared" ref="C13:M13" si="10">179999999.94215/12</f>
        <v>14999999.995179167</v>
      </c>
      <c r="D13" s="93">
        <f t="shared" si="10"/>
        <v>14999999.995179167</v>
      </c>
      <c r="E13" s="93">
        <f t="shared" si="10"/>
        <v>14999999.995179167</v>
      </c>
      <c r="F13" s="93">
        <f t="shared" si="10"/>
        <v>14999999.995179167</v>
      </c>
      <c r="G13" s="93">
        <f t="shared" si="10"/>
        <v>14999999.995179167</v>
      </c>
      <c r="H13" s="93">
        <f t="shared" si="10"/>
        <v>14999999.995179167</v>
      </c>
      <c r="I13" s="93">
        <f t="shared" si="10"/>
        <v>14999999.995179167</v>
      </c>
      <c r="J13" s="93">
        <f t="shared" si="10"/>
        <v>14999999.995179167</v>
      </c>
      <c r="K13" s="93">
        <f t="shared" si="10"/>
        <v>14999999.995179167</v>
      </c>
      <c r="L13" s="93">
        <f t="shared" si="10"/>
        <v>14999999.995179167</v>
      </c>
      <c r="M13" s="93">
        <f t="shared" si="10"/>
        <v>14999999.995179167</v>
      </c>
      <c r="N13" s="93">
        <f t="shared" si="2"/>
        <v>179999999.94215003</v>
      </c>
    </row>
    <row r="14" spans="1:14" ht="47.1" customHeight="1" x14ac:dyDescent="0.35">
      <c r="A14" s="97" t="s">
        <v>823</v>
      </c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8"/>
    </row>
    <row r="15" spans="1:14" ht="44.55" customHeight="1" x14ac:dyDescent="0.35">
      <c r="A15" s="100" t="s">
        <v>824</v>
      </c>
      <c r="B15" s="94">
        <f>SUM(B4:B14)</f>
        <v>537912241.10322571</v>
      </c>
      <c r="C15" s="94">
        <f t="shared" ref="C15:N15" si="11">SUM(C4:C14)</f>
        <v>537912241.10322571</v>
      </c>
      <c r="D15" s="94">
        <f t="shared" si="11"/>
        <v>537912241.10322571</v>
      </c>
      <c r="E15" s="94">
        <f t="shared" si="11"/>
        <v>537912241.10322571</v>
      </c>
      <c r="F15" s="94">
        <f t="shared" si="11"/>
        <v>537912241.10322571</v>
      </c>
      <c r="G15" s="94">
        <f t="shared" si="11"/>
        <v>537912241.10322571</v>
      </c>
      <c r="H15" s="94">
        <f t="shared" si="11"/>
        <v>537912241.10322571</v>
      </c>
      <c r="I15" s="94">
        <f t="shared" si="11"/>
        <v>537912241.10322571</v>
      </c>
      <c r="J15" s="94">
        <f t="shared" si="11"/>
        <v>537912241.10322571</v>
      </c>
      <c r="K15" s="94">
        <f t="shared" si="11"/>
        <v>537912241.10322571</v>
      </c>
      <c r="L15" s="94">
        <f t="shared" si="11"/>
        <v>537912241.10322571</v>
      </c>
      <c r="M15" s="94">
        <f t="shared" si="11"/>
        <v>537912241.10322571</v>
      </c>
      <c r="N15" s="94">
        <f t="shared" si="11"/>
        <v>6454946893.2387085</v>
      </c>
    </row>
    <row r="16" spans="1:14" ht="25.5" customHeight="1" x14ac:dyDescent="0.3"/>
  </sheetData>
  <mergeCells count="2">
    <mergeCell ref="A1:N1"/>
    <mergeCell ref="B2:N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&amp;R&amp;"Arial,Bold"&amp;20Page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view="pageBreakPreview" zoomScale="50" zoomScaleNormal="80" zoomScaleSheetLayoutView="50" workbookViewId="0">
      <selection activeCell="H21" sqref="H21"/>
    </sheetView>
  </sheetViews>
  <sheetFormatPr defaultColWidth="9.109375" defaultRowHeight="17.399999999999999" x14ac:dyDescent="0.3"/>
  <cols>
    <col min="1" max="1" width="29.88671875" style="101" customWidth="1"/>
    <col min="2" max="2" width="15.44140625" style="101" customWidth="1"/>
    <col min="3" max="3" width="15.33203125" style="101" customWidth="1"/>
    <col min="4" max="4" width="18.44140625" style="101" bestFit="1" customWidth="1"/>
    <col min="5" max="5" width="15.6640625" style="101" bestFit="1" customWidth="1"/>
    <col min="6" max="6" width="17.88671875" style="101" bestFit="1" customWidth="1"/>
    <col min="7" max="7" width="16.88671875" style="101" bestFit="1" customWidth="1"/>
    <col min="8" max="8" width="14.44140625" style="101" bestFit="1" customWidth="1"/>
    <col min="9" max="9" width="15.88671875" style="101" bestFit="1" customWidth="1"/>
    <col min="10" max="10" width="14.44140625" style="101" bestFit="1" customWidth="1"/>
    <col min="11" max="11" width="14.6640625" style="101" customWidth="1"/>
    <col min="12" max="13" width="14.44140625" style="101" bestFit="1" customWidth="1"/>
    <col min="14" max="14" width="18.88671875" style="101" customWidth="1"/>
    <col min="15" max="16384" width="9.109375" style="101"/>
  </cols>
  <sheetData>
    <row r="1" spans="1:15" ht="21" x14ac:dyDescent="0.3">
      <c r="A1" s="279" t="s">
        <v>825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5" ht="21" x14ac:dyDescent="0.3">
      <c r="A2" s="85" t="s">
        <v>772</v>
      </c>
      <c r="B2" s="279" t="s">
        <v>773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5" ht="67.2" customHeight="1" x14ac:dyDescent="0.3">
      <c r="A3" s="86" t="s">
        <v>774</v>
      </c>
      <c r="B3" s="87" t="s">
        <v>775</v>
      </c>
      <c r="C3" s="86" t="s">
        <v>23</v>
      </c>
      <c r="D3" s="86" t="s">
        <v>776</v>
      </c>
      <c r="E3" s="86" t="s">
        <v>777</v>
      </c>
      <c r="F3" s="86" t="s">
        <v>778</v>
      </c>
      <c r="G3" s="86" t="s">
        <v>779</v>
      </c>
      <c r="H3" s="86" t="s">
        <v>28</v>
      </c>
      <c r="I3" s="86" t="s">
        <v>780</v>
      </c>
      <c r="J3" s="86" t="s">
        <v>781</v>
      </c>
      <c r="K3" s="86" t="s">
        <v>31</v>
      </c>
      <c r="L3" s="86" t="s">
        <v>782</v>
      </c>
      <c r="M3" s="86" t="s">
        <v>783</v>
      </c>
      <c r="N3" s="88" t="s">
        <v>826</v>
      </c>
      <c r="O3" s="102"/>
    </row>
    <row r="4" spans="1:15" ht="44.25" customHeight="1" x14ac:dyDescent="0.3">
      <c r="A4" s="14" t="s">
        <v>827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47.1" customHeight="1" x14ac:dyDescent="0.35">
      <c r="A5" s="103" t="s">
        <v>805</v>
      </c>
      <c r="B5" s="104">
        <v>333333.33333333331</v>
      </c>
      <c r="C5" s="104">
        <v>333333.33333333331</v>
      </c>
      <c r="D5" s="104">
        <v>333333.33333333331</v>
      </c>
      <c r="E5" s="104">
        <v>333333.33333333331</v>
      </c>
      <c r="F5" s="104">
        <v>333333.33333333331</v>
      </c>
      <c r="G5" s="104">
        <v>333333.33333333331</v>
      </c>
      <c r="H5" s="104">
        <v>333333.33333333331</v>
      </c>
      <c r="I5" s="104">
        <v>333333.33333333331</v>
      </c>
      <c r="J5" s="104">
        <v>333333.33333333331</v>
      </c>
      <c r="K5" s="104">
        <v>333333.33333333331</v>
      </c>
      <c r="L5" s="104">
        <v>333333.33333333331</v>
      </c>
      <c r="M5" s="104">
        <v>333333.33333333331</v>
      </c>
      <c r="N5" s="94">
        <f>SUM(B5:M5)</f>
        <v>4000000.0000000005</v>
      </c>
    </row>
    <row r="6" spans="1:15" ht="46.05" customHeight="1" x14ac:dyDescent="0.35">
      <c r="A6" s="103" t="s">
        <v>806</v>
      </c>
      <c r="B6" s="104">
        <v>3154481.9166666665</v>
      </c>
      <c r="C6" s="104">
        <v>3154481.9166666665</v>
      </c>
      <c r="D6" s="104">
        <v>3154481.9166666665</v>
      </c>
      <c r="E6" s="104">
        <v>3154481.9166666665</v>
      </c>
      <c r="F6" s="104">
        <v>3154481.9166666665</v>
      </c>
      <c r="G6" s="104">
        <v>3154481.9166666665</v>
      </c>
      <c r="H6" s="104">
        <v>3154481.9166666665</v>
      </c>
      <c r="I6" s="104">
        <v>3154481.9166666665</v>
      </c>
      <c r="J6" s="104">
        <v>3154481.9166666665</v>
      </c>
      <c r="K6" s="104">
        <v>3154481.9166666665</v>
      </c>
      <c r="L6" s="104">
        <v>3154481.9166666665</v>
      </c>
      <c r="M6" s="104">
        <v>3154481.9166666665</v>
      </c>
      <c r="N6" s="94">
        <f t="shared" ref="N6:N10" si="0">SUM(B6:M6)</f>
        <v>37853783</v>
      </c>
    </row>
    <row r="7" spans="1:15" ht="48" customHeight="1" x14ac:dyDescent="0.35">
      <c r="A7" s="105" t="s">
        <v>807</v>
      </c>
      <c r="B7" s="104">
        <v>4393920.833333333</v>
      </c>
      <c r="C7" s="104">
        <v>4393920.833333333</v>
      </c>
      <c r="D7" s="104">
        <v>4393920.833333333</v>
      </c>
      <c r="E7" s="104">
        <v>4393920.833333333</v>
      </c>
      <c r="F7" s="104">
        <v>4393920.833333333</v>
      </c>
      <c r="G7" s="104">
        <v>4393920.833333333</v>
      </c>
      <c r="H7" s="104">
        <v>4393920.833333333</v>
      </c>
      <c r="I7" s="104">
        <v>4393920.833333333</v>
      </c>
      <c r="J7" s="104">
        <v>4393920.833333333</v>
      </c>
      <c r="K7" s="104">
        <v>4393920.833333333</v>
      </c>
      <c r="L7" s="104">
        <v>4393920.833333333</v>
      </c>
      <c r="M7" s="104">
        <v>4393920.833333333</v>
      </c>
      <c r="N7" s="94">
        <f t="shared" si="0"/>
        <v>52727050.000000007</v>
      </c>
    </row>
    <row r="8" spans="1:15" ht="47.1" customHeight="1" x14ac:dyDescent="0.35">
      <c r="A8" s="103" t="s">
        <v>808</v>
      </c>
      <c r="B8" s="104">
        <v>536208.33333333337</v>
      </c>
      <c r="C8" s="104">
        <v>536208.33333333337</v>
      </c>
      <c r="D8" s="104">
        <v>536208.33333333337</v>
      </c>
      <c r="E8" s="104">
        <v>536208.33333333337</v>
      </c>
      <c r="F8" s="104">
        <v>536208.33333333337</v>
      </c>
      <c r="G8" s="104">
        <v>536208.33333333337</v>
      </c>
      <c r="H8" s="104">
        <v>536208.33333333337</v>
      </c>
      <c r="I8" s="104">
        <v>536208.33333333337</v>
      </c>
      <c r="J8" s="104">
        <v>536208.33333333337</v>
      </c>
      <c r="K8" s="104">
        <v>536208.33333333337</v>
      </c>
      <c r="L8" s="104">
        <v>536208.33333333337</v>
      </c>
      <c r="M8" s="104">
        <v>536208.33333333337</v>
      </c>
      <c r="N8" s="94">
        <f t="shared" si="0"/>
        <v>6434499.9999999991</v>
      </c>
    </row>
    <row r="9" spans="1:15" ht="44.55" customHeight="1" x14ac:dyDescent="0.35">
      <c r="A9" s="103" t="s">
        <v>809</v>
      </c>
      <c r="B9" s="104">
        <v>48820766.666666664</v>
      </c>
      <c r="C9" s="104">
        <v>48820766.666666664</v>
      </c>
      <c r="D9" s="104">
        <v>48820766.666666664</v>
      </c>
      <c r="E9" s="104">
        <v>48820766.666666664</v>
      </c>
      <c r="F9" s="104">
        <v>48820766.666666664</v>
      </c>
      <c r="G9" s="104">
        <v>48820766.666666664</v>
      </c>
      <c r="H9" s="104">
        <v>48820766.666666664</v>
      </c>
      <c r="I9" s="104">
        <v>48820766.666666664</v>
      </c>
      <c r="J9" s="104">
        <v>48820766.666666664</v>
      </c>
      <c r="K9" s="104">
        <v>48820766.666666664</v>
      </c>
      <c r="L9" s="104">
        <v>48820766.666666664</v>
      </c>
      <c r="M9" s="104">
        <v>48820766.666666664</v>
      </c>
      <c r="N9" s="94">
        <f t="shared" si="0"/>
        <v>585849200</v>
      </c>
    </row>
    <row r="10" spans="1:15" ht="65.55" customHeight="1" x14ac:dyDescent="0.35">
      <c r="A10" s="105" t="s">
        <v>810</v>
      </c>
      <c r="B10" s="104">
        <v>12421160.989166668</v>
      </c>
      <c r="C10" s="104">
        <v>12421160.989166668</v>
      </c>
      <c r="D10" s="104">
        <v>12421160.989166668</v>
      </c>
      <c r="E10" s="104">
        <v>12421160.989166668</v>
      </c>
      <c r="F10" s="104">
        <v>12421160.989166668</v>
      </c>
      <c r="G10" s="104">
        <v>12421160.989166668</v>
      </c>
      <c r="H10" s="104">
        <v>12421160.989166668</v>
      </c>
      <c r="I10" s="104">
        <v>12421160.989166668</v>
      </c>
      <c r="J10" s="104">
        <v>12421160.989166668</v>
      </c>
      <c r="K10" s="104">
        <v>12421160.989166668</v>
      </c>
      <c r="L10" s="104">
        <v>12421160.989166668</v>
      </c>
      <c r="M10" s="104">
        <v>12421160.989166668</v>
      </c>
      <c r="N10" s="94">
        <f t="shared" si="0"/>
        <v>149053931.87</v>
      </c>
    </row>
    <row r="11" spans="1:15" ht="47.1" customHeight="1" x14ac:dyDescent="0.35">
      <c r="A11" s="100" t="s">
        <v>828</v>
      </c>
      <c r="B11" s="94">
        <f>SUM(B5:B10)</f>
        <v>69659872.07249999</v>
      </c>
      <c r="C11" s="94">
        <f t="shared" ref="C11:M11" si="1">SUM(C5:C10)</f>
        <v>69659872.07249999</v>
      </c>
      <c r="D11" s="94">
        <f t="shared" si="1"/>
        <v>69659872.07249999</v>
      </c>
      <c r="E11" s="94">
        <f t="shared" si="1"/>
        <v>69659872.07249999</v>
      </c>
      <c r="F11" s="94">
        <f t="shared" si="1"/>
        <v>69659872.07249999</v>
      </c>
      <c r="G11" s="94">
        <f t="shared" si="1"/>
        <v>69659872.07249999</v>
      </c>
      <c r="H11" s="94">
        <f t="shared" si="1"/>
        <v>69659872.07249999</v>
      </c>
      <c r="I11" s="94">
        <f t="shared" si="1"/>
        <v>69659872.07249999</v>
      </c>
      <c r="J11" s="94">
        <f t="shared" si="1"/>
        <v>69659872.07249999</v>
      </c>
      <c r="K11" s="94">
        <f t="shared" si="1"/>
        <v>69659872.07249999</v>
      </c>
      <c r="L11" s="94">
        <f t="shared" si="1"/>
        <v>69659872.07249999</v>
      </c>
      <c r="M11" s="94">
        <f t="shared" si="1"/>
        <v>69659872.07249999</v>
      </c>
      <c r="N11" s="94">
        <f>SUM(N5:N10)</f>
        <v>835918464.87</v>
      </c>
    </row>
    <row r="12" spans="1:15" ht="27.15" customHeight="1" x14ac:dyDescent="0.3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</sheetData>
  <mergeCells count="2">
    <mergeCell ref="A1:N1"/>
    <mergeCell ref="B2:N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&amp;R&amp;"Arial,Bold"&amp;20Page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72"/>
  <sheetViews>
    <sheetView view="pageBreakPreview" topLeftCell="A16" zoomScale="20" zoomScaleNormal="90" zoomScaleSheetLayoutView="20" workbookViewId="0">
      <selection activeCell="K7" sqref="K7"/>
    </sheetView>
  </sheetViews>
  <sheetFormatPr defaultColWidth="9.21875" defaultRowHeight="231" customHeight="1" x14ac:dyDescent="0.6"/>
  <cols>
    <col min="1" max="1" width="11" style="2" customWidth="1"/>
    <col min="2" max="2" width="13.5546875" style="2" customWidth="1"/>
    <col min="3" max="3" width="34.21875" style="2" customWidth="1"/>
    <col min="4" max="4" width="20" style="2" customWidth="1"/>
    <col min="5" max="5" width="38.77734375" style="2" customWidth="1"/>
    <col min="6" max="6" width="31.21875" style="2" customWidth="1"/>
    <col min="7" max="7" width="23" style="2" customWidth="1"/>
    <col min="8" max="8" width="60" style="2" customWidth="1"/>
    <col min="9" max="9" width="31.77734375" style="2" customWidth="1"/>
    <col min="10" max="10" width="65.77734375" style="212" customWidth="1"/>
    <col min="11" max="11" width="95.88671875" style="2" customWidth="1"/>
    <col min="12" max="12" width="69.77734375" style="2" customWidth="1"/>
    <col min="13" max="13" width="101.77734375" style="2" customWidth="1"/>
    <col min="14" max="14" width="74.77734375" style="2" customWidth="1"/>
    <col min="15" max="16" width="255.77734375" style="2" hidden="1" customWidth="1"/>
    <col min="17" max="17" width="88.77734375" style="2" customWidth="1"/>
    <col min="18" max="19" width="255.77734375" style="2" hidden="1" customWidth="1"/>
    <col min="20" max="20" width="88.44140625" style="2" customWidth="1"/>
    <col min="21" max="22" width="255.77734375" style="2" hidden="1" customWidth="1"/>
    <col min="23" max="23" width="140.21875" style="2" customWidth="1"/>
    <col min="24" max="24" width="255.77734375" style="2" hidden="1" customWidth="1"/>
    <col min="25" max="25" width="102.88671875" style="2" hidden="1" customWidth="1"/>
    <col min="26" max="26" width="101.77734375" style="2" customWidth="1"/>
    <col min="27" max="27" width="71.77734375" style="2" customWidth="1"/>
    <col min="28" max="16384" width="9.21875" style="2"/>
  </cols>
  <sheetData>
    <row r="1" spans="1:27" ht="31.5" customHeight="1" x14ac:dyDescent="0.6">
      <c r="A1" s="283" t="s">
        <v>110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"/>
    </row>
    <row r="2" spans="1:27" ht="36" customHeight="1" x14ac:dyDescent="0.6">
      <c r="A2" s="283" t="s">
        <v>3133</v>
      </c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  <c r="N2" s="1"/>
    </row>
    <row r="3" spans="1:27" ht="25.5" customHeight="1" x14ac:dyDescent="0.6">
      <c r="A3" s="283"/>
      <c r="B3" s="283"/>
      <c r="C3" s="198"/>
      <c r="J3" s="2"/>
    </row>
    <row r="4" spans="1:27" ht="57" customHeight="1" x14ac:dyDescent="0.6">
      <c r="A4" s="284" t="s">
        <v>2</v>
      </c>
      <c r="B4" s="284" t="s">
        <v>3</v>
      </c>
      <c r="C4" s="284" t="s">
        <v>4</v>
      </c>
      <c r="D4" s="284" t="s">
        <v>5</v>
      </c>
      <c r="E4" s="284" t="s">
        <v>1932</v>
      </c>
      <c r="F4" s="284" t="s">
        <v>1933</v>
      </c>
      <c r="G4" s="284" t="s">
        <v>9</v>
      </c>
      <c r="H4" s="284" t="s">
        <v>10</v>
      </c>
      <c r="I4" s="284" t="s">
        <v>11</v>
      </c>
      <c r="J4" s="284" t="s">
        <v>12</v>
      </c>
      <c r="K4" s="284" t="s">
        <v>13</v>
      </c>
      <c r="L4" s="288" t="s">
        <v>14</v>
      </c>
      <c r="M4" s="284" t="s">
        <v>15</v>
      </c>
      <c r="N4" s="284" t="s">
        <v>1934</v>
      </c>
      <c r="O4" s="285" t="s">
        <v>20</v>
      </c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7"/>
    </row>
    <row r="5" spans="1:27" ht="61.5" customHeight="1" x14ac:dyDescent="0.6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9"/>
      <c r="M5" s="284"/>
      <c r="N5" s="284"/>
      <c r="O5" s="285" t="s">
        <v>21</v>
      </c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7"/>
    </row>
    <row r="6" spans="1:27" ht="167.25" customHeight="1" x14ac:dyDescent="0.6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90"/>
      <c r="M6" s="284"/>
      <c r="N6" s="284"/>
      <c r="O6" s="19" t="s">
        <v>22</v>
      </c>
      <c r="P6" s="19" t="s">
        <v>23</v>
      </c>
      <c r="Q6" s="18" t="s">
        <v>24</v>
      </c>
      <c r="R6" s="19" t="s">
        <v>25</v>
      </c>
      <c r="S6" s="19" t="s">
        <v>26</v>
      </c>
      <c r="T6" s="20" t="s">
        <v>27</v>
      </c>
      <c r="U6" s="19" t="s">
        <v>28</v>
      </c>
      <c r="V6" s="19" t="s">
        <v>29</v>
      </c>
      <c r="W6" s="20" t="s">
        <v>30</v>
      </c>
      <c r="X6" s="19" t="s">
        <v>31</v>
      </c>
      <c r="Y6" s="19" t="s">
        <v>32</v>
      </c>
      <c r="Z6" s="20" t="s">
        <v>1935</v>
      </c>
      <c r="AA6" s="9" t="s">
        <v>34</v>
      </c>
    </row>
    <row r="7" spans="1:27" s="203" customFormat="1" ht="408.6" customHeight="1" x14ac:dyDescent="0.55000000000000004">
      <c r="A7" s="199" t="s">
        <v>567</v>
      </c>
      <c r="B7" s="199" t="s">
        <v>1936</v>
      </c>
      <c r="C7" s="191" t="s">
        <v>297</v>
      </c>
      <c r="D7" s="199" t="s">
        <v>1937</v>
      </c>
      <c r="E7" s="199" t="s">
        <v>1938</v>
      </c>
      <c r="F7" s="199" t="s">
        <v>1939</v>
      </c>
      <c r="G7" s="199" t="s">
        <v>1940</v>
      </c>
      <c r="H7" s="199" t="s">
        <v>1941</v>
      </c>
      <c r="I7" s="199" t="s">
        <v>49</v>
      </c>
      <c r="J7" s="190" t="s">
        <v>1942</v>
      </c>
      <c r="K7" s="202" t="s">
        <v>1943</v>
      </c>
      <c r="L7" s="190" t="s">
        <v>1944</v>
      </c>
      <c r="M7" s="190" t="s">
        <v>1945</v>
      </c>
      <c r="N7" s="190" t="s">
        <v>1946</v>
      </c>
      <c r="O7" s="199" t="s">
        <v>1947</v>
      </c>
      <c r="P7" s="199" t="s">
        <v>1948</v>
      </c>
      <c r="Q7" s="199" t="s">
        <v>1949</v>
      </c>
      <c r="R7" s="199" t="s">
        <v>1950</v>
      </c>
      <c r="S7" s="199" t="s">
        <v>1951</v>
      </c>
      <c r="T7" s="199" t="s">
        <v>1952</v>
      </c>
      <c r="U7" s="199" t="s">
        <v>1953</v>
      </c>
      <c r="V7" s="199" t="s">
        <v>1954</v>
      </c>
      <c r="W7" s="199" t="s">
        <v>1955</v>
      </c>
      <c r="X7" s="199" t="s">
        <v>1956</v>
      </c>
      <c r="Y7" s="199" t="s">
        <v>1957</v>
      </c>
      <c r="Z7" s="199" t="s">
        <v>1958</v>
      </c>
      <c r="AA7" s="56" t="s">
        <v>1959</v>
      </c>
    </row>
    <row r="8" spans="1:27" s="204" customFormat="1" ht="264" x14ac:dyDescent="0.55000000000000004">
      <c r="A8" s="200" t="s">
        <v>567</v>
      </c>
      <c r="B8" s="200" t="s">
        <v>1936</v>
      </c>
      <c r="C8" s="201" t="s">
        <v>297</v>
      </c>
      <c r="D8" s="200" t="s">
        <v>1960</v>
      </c>
      <c r="E8" s="200" t="s">
        <v>1938</v>
      </c>
      <c r="F8" s="200" t="s">
        <v>1939</v>
      </c>
      <c r="G8" s="200" t="s">
        <v>1961</v>
      </c>
      <c r="H8" s="200" t="s">
        <v>1962</v>
      </c>
      <c r="I8" s="200" t="s">
        <v>49</v>
      </c>
      <c r="J8" s="200" t="s">
        <v>1963</v>
      </c>
      <c r="K8" s="200" t="s">
        <v>1964</v>
      </c>
      <c r="L8" s="200" t="s">
        <v>1965</v>
      </c>
      <c r="M8" s="200" t="s">
        <v>1966</v>
      </c>
      <c r="N8" s="200" t="s">
        <v>1967</v>
      </c>
      <c r="O8" s="199" t="s">
        <v>49</v>
      </c>
      <c r="P8" s="199" t="s">
        <v>49</v>
      </c>
      <c r="Q8" s="199" t="s">
        <v>1968</v>
      </c>
      <c r="R8" s="199" t="s">
        <v>49</v>
      </c>
      <c r="S8" s="199" t="s">
        <v>49</v>
      </c>
      <c r="T8" s="199" t="s">
        <v>1966</v>
      </c>
      <c r="U8" s="199" t="s">
        <v>49</v>
      </c>
      <c r="V8" s="199" t="s">
        <v>49</v>
      </c>
      <c r="W8" s="199" t="s">
        <v>49</v>
      </c>
      <c r="X8" s="199" t="s">
        <v>49</v>
      </c>
      <c r="Y8" s="199" t="s">
        <v>49</v>
      </c>
      <c r="Z8" s="199" t="s">
        <v>1966</v>
      </c>
      <c r="AA8" s="199" t="s">
        <v>582</v>
      </c>
    </row>
    <row r="9" spans="1:27" s="205" customFormat="1" ht="360" x14ac:dyDescent="0.55000000000000004">
      <c r="A9" s="215" t="s">
        <v>35</v>
      </c>
      <c r="B9" s="215" t="s">
        <v>36</v>
      </c>
      <c r="C9" s="215" t="s">
        <v>37</v>
      </c>
      <c r="D9" s="214" t="s">
        <v>1969</v>
      </c>
      <c r="E9" s="215" t="s">
        <v>1970</v>
      </c>
      <c r="F9" s="215" t="s">
        <v>1971</v>
      </c>
      <c r="G9" s="215" t="s">
        <v>1972</v>
      </c>
      <c r="H9" s="215" t="s">
        <v>1973</v>
      </c>
      <c r="I9" s="215" t="s">
        <v>1974</v>
      </c>
      <c r="J9" s="223" t="s">
        <v>2081</v>
      </c>
      <c r="K9" s="215" t="s">
        <v>1975</v>
      </c>
      <c r="L9" s="215" t="s">
        <v>1976</v>
      </c>
      <c r="M9" s="215" t="s">
        <v>2054</v>
      </c>
      <c r="N9" s="215" t="s">
        <v>176</v>
      </c>
      <c r="O9" s="215" t="s">
        <v>49</v>
      </c>
      <c r="P9" s="215" t="s">
        <v>49</v>
      </c>
      <c r="Q9" s="215" t="s">
        <v>49</v>
      </c>
      <c r="R9" s="215" t="s">
        <v>49</v>
      </c>
      <c r="S9" s="215" t="s">
        <v>49</v>
      </c>
      <c r="T9" s="215" t="s">
        <v>49</v>
      </c>
      <c r="U9" s="215" t="s">
        <v>49</v>
      </c>
      <c r="V9" s="215" t="s">
        <v>49</v>
      </c>
      <c r="W9" s="215" t="s">
        <v>49</v>
      </c>
      <c r="X9" s="215" t="s">
        <v>49</v>
      </c>
      <c r="Y9" s="215" t="s">
        <v>49</v>
      </c>
      <c r="Z9" s="215" t="s">
        <v>2054</v>
      </c>
      <c r="AA9" s="215" t="s">
        <v>852</v>
      </c>
    </row>
    <row r="10" spans="1:27" s="206" customFormat="1" ht="360" x14ac:dyDescent="0.55000000000000004">
      <c r="A10" s="214" t="s">
        <v>35</v>
      </c>
      <c r="B10" s="214" t="s">
        <v>36</v>
      </c>
      <c r="C10" s="214" t="s">
        <v>37</v>
      </c>
      <c r="D10" s="214" t="s">
        <v>1977</v>
      </c>
      <c r="E10" s="214" t="s">
        <v>1970</v>
      </c>
      <c r="F10" s="214" t="s">
        <v>1971</v>
      </c>
      <c r="G10" s="214" t="s">
        <v>1972</v>
      </c>
      <c r="H10" s="214" t="s">
        <v>1978</v>
      </c>
      <c r="I10" s="214" t="s">
        <v>1979</v>
      </c>
      <c r="J10" s="223" t="s">
        <v>2082</v>
      </c>
      <c r="K10" s="214" t="s">
        <v>1980</v>
      </c>
      <c r="L10" s="214" t="s">
        <v>1981</v>
      </c>
      <c r="M10" s="214" t="s">
        <v>2055</v>
      </c>
      <c r="N10" s="215" t="s">
        <v>176</v>
      </c>
      <c r="O10" s="215" t="s">
        <v>49</v>
      </c>
      <c r="P10" s="215" t="s">
        <v>49</v>
      </c>
      <c r="Q10" s="215" t="s">
        <v>49</v>
      </c>
      <c r="R10" s="215" t="s">
        <v>49</v>
      </c>
      <c r="S10" s="215" t="s">
        <v>49</v>
      </c>
      <c r="T10" s="215" t="s">
        <v>49</v>
      </c>
      <c r="U10" s="215" t="s">
        <v>49</v>
      </c>
      <c r="V10" s="215" t="s">
        <v>49</v>
      </c>
      <c r="W10" s="215" t="s">
        <v>49</v>
      </c>
      <c r="X10" s="215" t="s">
        <v>49</v>
      </c>
      <c r="Y10" s="215" t="s">
        <v>49</v>
      </c>
      <c r="Z10" s="214" t="s">
        <v>2055</v>
      </c>
      <c r="AA10" s="215" t="s">
        <v>866</v>
      </c>
    </row>
    <row r="11" spans="1:27" s="206" customFormat="1" ht="405" x14ac:dyDescent="0.55000000000000004">
      <c r="A11" s="214" t="s">
        <v>35</v>
      </c>
      <c r="B11" s="214" t="s">
        <v>36</v>
      </c>
      <c r="C11" s="214" t="s">
        <v>37</v>
      </c>
      <c r="D11" s="214" t="s">
        <v>1982</v>
      </c>
      <c r="E11" s="214" t="s">
        <v>1970</v>
      </c>
      <c r="F11" s="214" t="s">
        <v>1983</v>
      </c>
      <c r="G11" s="214" t="s">
        <v>1972</v>
      </c>
      <c r="H11" s="214" t="s">
        <v>1984</v>
      </c>
      <c r="I11" s="214" t="s">
        <v>1985</v>
      </c>
      <c r="J11" s="214" t="s">
        <v>2083</v>
      </c>
      <c r="K11" s="214" t="s">
        <v>1986</v>
      </c>
      <c r="L11" s="214" t="s">
        <v>1987</v>
      </c>
      <c r="M11" s="214" t="s">
        <v>2056</v>
      </c>
      <c r="N11" s="215" t="s">
        <v>176</v>
      </c>
      <c r="O11" s="215" t="s">
        <v>49</v>
      </c>
      <c r="P11" s="215" t="s">
        <v>49</v>
      </c>
      <c r="Q11" s="215" t="s">
        <v>49</v>
      </c>
      <c r="R11" s="215" t="s">
        <v>49</v>
      </c>
      <c r="S11" s="215" t="s">
        <v>49</v>
      </c>
      <c r="T11" s="215" t="s">
        <v>49</v>
      </c>
      <c r="U11" s="215" t="s">
        <v>49</v>
      </c>
      <c r="V11" s="215" t="s">
        <v>49</v>
      </c>
      <c r="W11" s="215" t="s">
        <v>49</v>
      </c>
      <c r="X11" s="215" t="s">
        <v>49</v>
      </c>
      <c r="Y11" s="215" t="s">
        <v>49</v>
      </c>
      <c r="Z11" s="214" t="s">
        <v>2056</v>
      </c>
      <c r="AA11" s="215" t="s">
        <v>2057</v>
      </c>
    </row>
    <row r="12" spans="1:27" s="206" customFormat="1" ht="405" customHeight="1" x14ac:dyDescent="0.55000000000000004">
      <c r="A12" s="214" t="s">
        <v>35</v>
      </c>
      <c r="B12" s="214" t="s">
        <v>36</v>
      </c>
      <c r="C12" s="214" t="s">
        <v>37</v>
      </c>
      <c r="D12" s="214" t="s">
        <v>1988</v>
      </c>
      <c r="E12" s="214" t="s">
        <v>39</v>
      </c>
      <c r="F12" s="214" t="s">
        <v>1989</v>
      </c>
      <c r="G12" s="214" t="s">
        <v>130</v>
      </c>
      <c r="H12" s="214" t="s">
        <v>1990</v>
      </c>
      <c r="I12" s="214" t="s">
        <v>1991</v>
      </c>
      <c r="J12" s="214" t="s">
        <v>2078</v>
      </c>
      <c r="K12" s="214" t="s">
        <v>2080</v>
      </c>
      <c r="L12" s="214" t="s">
        <v>2080</v>
      </c>
      <c r="M12" s="222" t="s">
        <v>2080</v>
      </c>
      <c r="N12" s="214" t="s">
        <v>2079</v>
      </c>
      <c r="O12" s="214" t="s">
        <v>2106</v>
      </c>
      <c r="P12" s="214" t="s">
        <v>2107</v>
      </c>
      <c r="Q12" s="214" t="s">
        <v>2105</v>
      </c>
      <c r="R12" s="214" t="s">
        <v>2108</v>
      </c>
      <c r="S12" s="214" t="s">
        <v>2109</v>
      </c>
      <c r="T12" s="214" t="s">
        <v>2104</v>
      </c>
      <c r="U12" s="214" t="s">
        <v>2110</v>
      </c>
      <c r="V12" s="214" t="s">
        <v>2111</v>
      </c>
      <c r="W12" s="214" t="s">
        <v>2103</v>
      </c>
      <c r="X12" s="214" t="s">
        <v>2113</v>
      </c>
      <c r="Y12" s="214" t="s">
        <v>2112</v>
      </c>
      <c r="Z12" s="214" t="s">
        <v>2080</v>
      </c>
      <c r="AA12" s="214" t="s">
        <v>139</v>
      </c>
    </row>
    <row r="13" spans="1:27" s="207" customFormat="1" ht="360" x14ac:dyDescent="0.55000000000000004">
      <c r="A13" s="213" t="s">
        <v>35</v>
      </c>
      <c r="B13" s="213" t="s">
        <v>986</v>
      </c>
      <c r="C13" s="213" t="s">
        <v>37</v>
      </c>
      <c r="D13" s="214" t="s">
        <v>1992</v>
      </c>
      <c r="E13" s="214" t="s">
        <v>1970</v>
      </c>
      <c r="F13" s="214" t="s">
        <v>1993</v>
      </c>
      <c r="G13" s="214" t="s">
        <v>1994</v>
      </c>
      <c r="H13" s="214" t="s">
        <v>1995</v>
      </c>
      <c r="I13" s="214" t="s">
        <v>1996</v>
      </c>
      <c r="J13" s="214" t="s">
        <v>2033</v>
      </c>
      <c r="K13" s="214" t="s">
        <v>1997</v>
      </c>
      <c r="L13" s="214" t="s">
        <v>1998</v>
      </c>
      <c r="M13" s="214" t="s">
        <v>1999</v>
      </c>
      <c r="N13" s="214" t="s">
        <v>2000</v>
      </c>
      <c r="O13" s="215" t="s">
        <v>2034</v>
      </c>
      <c r="P13" s="215" t="s">
        <v>2035</v>
      </c>
      <c r="Q13" s="215" t="s">
        <v>2036</v>
      </c>
      <c r="R13" s="215" t="s">
        <v>2037</v>
      </c>
      <c r="S13" s="214" t="s">
        <v>2038</v>
      </c>
      <c r="T13" s="215" t="s">
        <v>2039</v>
      </c>
      <c r="U13" s="215" t="s">
        <v>2058</v>
      </c>
      <c r="V13" s="215" t="s">
        <v>2059</v>
      </c>
      <c r="W13" s="215" t="s">
        <v>2060</v>
      </c>
      <c r="X13" s="215" t="s">
        <v>2040</v>
      </c>
      <c r="Y13" s="215" t="s">
        <v>2041</v>
      </c>
      <c r="Z13" s="215" t="s">
        <v>2042</v>
      </c>
      <c r="AA13" s="216" t="s">
        <v>2043</v>
      </c>
    </row>
    <row r="14" spans="1:27" s="208" customFormat="1" ht="409.6" x14ac:dyDescent="0.5">
      <c r="A14" s="214" t="s">
        <v>541</v>
      </c>
      <c r="B14" s="214" t="s">
        <v>2001</v>
      </c>
      <c r="C14" s="214" t="s">
        <v>543</v>
      </c>
      <c r="D14" s="214" t="s">
        <v>2002</v>
      </c>
      <c r="E14" s="214" t="s">
        <v>544</v>
      </c>
      <c r="F14" s="214" t="s">
        <v>2003</v>
      </c>
      <c r="G14" s="214" t="s">
        <v>2004</v>
      </c>
      <c r="H14" s="214" t="s">
        <v>2005</v>
      </c>
      <c r="I14" s="215" t="s">
        <v>49</v>
      </c>
      <c r="J14" s="215" t="s">
        <v>2009</v>
      </c>
      <c r="K14" s="215" t="s">
        <v>2085</v>
      </c>
      <c r="L14" s="214" t="s">
        <v>2086</v>
      </c>
      <c r="M14" s="215" t="s">
        <v>2084</v>
      </c>
      <c r="N14" s="214" t="s">
        <v>2077</v>
      </c>
      <c r="O14" s="216" t="s">
        <v>49</v>
      </c>
      <c r="P14" s="216" t="s">
        <v>49</v>
      </c>
      <c r="Q14" s="217" t="s">
        <v>2061</v>
      </c>
      <c r="R14" s="216" t="s">
        <v>49</v>
      </c>
      <c r="S14" s="216" t="s">
        <v>49</v>
      </c>
      <c r="T14" s="217" t="s">
        <v>2062</v>
      </c>
      <c r="U14" s="216" t="s">
        <v>49</v>
      </c>
      <c r="V14" s="216" t="s">
        <v>49</v>
      </c>
      <c r="W14" s="217" t="s">
        <v>2063</v>
      </c>
      <c r="X14" s="216" t="s">
        <v>49</v>
      </c>
      <c r="Y14" s="216" t="s">
        <v>49</v>
      </c>
      <c r="Z14" s="217" t="s">
        <v>2064</v>
      </c>
      <c r="AA14" s="218" t="s">
        <v>2044</v>
      </c>
    </row>
    <row r="15" spans="1:27" s="206" customFormat="1" ht="409.6" x14ac:dyDescent="0.55000000000000004">
      <c r="A15" s="214" t="s">
        <v>541</v>
      </c>
      <c r="B15" s="214" t="s">
        <v>2006</v>
      </c>
      <c r="C15" s="214" t="s">
        <v>543</v>
      </c>
      <c r="D15" s="214" t="s">
        <v>2007</v>
      </c>
      <c r="E15" s="214" t="s">
        <v>544</v>
      </c>
      <c r="F15" s="214" t="s">
        <v>2008</v>
      </c>
      <c r="G15" s="214" t="s">
        <v>2004</v>
      </c>
      <c r="H15" s="214" t="s">
        <v>2045</v>
      </c>
      <c r="I15" s="215" t="s">
        <v>49</v>
      </c>
      <c r="J15" s="215" t="s">
        <v>2046</v>
      </c>
      <c r="K15" s="214" t="s">
        <v>2010</v>
      </c>
      <c r="L15" s="214" t="s">
        <v>2090</v>
      </c>
      <c r="M15" s="214" t="s">
        <v>2010</v>
      </c>
      <c r="N15" s="214" t="s">
        <v>2011</v>
      </c>
      <c r="O15" s="214" t="s">
        <v>2047</v>
      </c>
      <c r="P15" s="214" t="s">
        <v>2047</v>
      </c>
      <c r="Q15" s="214" t="s">
        <v>2065</v>
      </c>
      <c r="R15" s="216" t="s">
        <v>49</v>
      </c>
      <c r="S15" s="216" t="s">
        <v>49</v>
      </c>
      <c r="T15" s="214" t="s">
        <v>2066</v>
      </c>
      <c r="U15" s="214" t="s">
        <v>2047</v>
      </c>
      <c r="V15" s="214" t="s">
        <v>2047</v>
      </c>
      <c r="W15" s="214" t="s">
        <v>2067</v>
      </c>
      <c r="X15" s="216" t="s">
        <v>49</v>
      </c>
      <c r="Y15" s="216" t="s">
        <v>49</v>
      </c>
      <c r="Z15" s="214" t="s">
        <v>2068</v>
      </c>
      <c r="AA15" s="218" t="s">
        <v>2048</v>
      </c>
    </row>
    <row r="16" spans="1:27" s="209" customFormat="1" ht="409.6" x14ac:dyDescent="0.5">
      <c r="A16" s="214" t="s">
        <v>541</v>
      </c>
      <c r="B16" s="214" t="s">
        <v>2001</v>
      </c>
      <c r="C16" s="214" t="s">
        <v>543</v>
      </c>
      <c r="D16" s="214" t="s">
        <v>2012</v>
      </c>
      <c r="E16" s="214" t="s">
        <v>544</v>
      </c>
      <c r="F16" s="214" t="s">
        <v>2008</v>
      </c>
      <c r="G16" s="214" t="s">
        <v>2004</v>
      </c>
      <c r="H16" s="215" t="s">
        <v>2013</v>
      </c>
      <c r="I16" s="215" t="s">
        <v>49</v>
      </c>
      <c r="J16" s="215" t="s">
        <v>2046</v>
      </c>
      <c r="K16" s="214" t="s">
        <v>2014</v>
      </c>
      <c r="L16" s="214" t="s">
        <v>2087</v>
      </c>
      <c r="M16" s="214" t="s">
        <v>2088</v>
      </c>
      <c r="N16" s="214" t="s">
        <v>2049</v>
      </c>
      <c r="O16" s="214" t="s">
        <v>2049</v>
      </c>
      <c r="P16" s="214" t="s">
        <v>2049</v>
      </c>
      <c r="Q16" s="214" t="s">
        <v>2069</v>
      </c>
      <c r="R16" s="216" t="s">
        <v>49</v>
      </c>
      <c r="S16" s="216" t="s">
        <v>49</v>
      </c>
      <c r="T16" s="214" t="s">
        <v>2070</v>
      </c>
      <c r="U16" s="214" t="s">
        <v>2049</v>
      </c>
      <c r="V16" s="214" t="s">
        <v>2049</v>
      </c>
      <c r="W16" s="214" t="s">
        <v>2071</v>
      </c>
      <c r="X16" s="216" t="s">
        <v>49</v>
      </c>
      <c r="Y16" s="216" t="s">
        <v>49</v>
      </c>
      <c r="Z16" s="214" t="s">
        <v>2072</v>
      </c>
      <c r="AA16" s="218" t="s">
        <v>2048</v>
      </c>
    </row>
    <row r="17" spans="1:67" s="209" customFormat="1" ht="409.6" x14ac:dyDescent="0.5">
      <c r="A17" s="214" t="s">
        <v>541</v>
      </c>
      <c r="B17" s="214" t="s">
        <v>2001</v>
      </c>
      <c r="C17" s="214" t="s">
        <v>37</v>
      </c>
      <c r="D17" s="214" t="s">
        <v>2015</v>
      </c>
      <c r="E17" s="214" t="s">
        <v>544</v>
      </c>
      <c r="F17" s="214" t="s">
        <v>2008</v>
      </c>
      <c r="G17" s="214" t="s">
        <v>2004</v>
      </c>
      <c r="H17" s="214" t="s">
        <v>2016</v>
      </c>
      <c r="I17" s="214" t="s">
        <v>49</v>
      </c>
      <c r="J17" s="218" t="s">
        <v>2046</v>
      </c>
      <c r="K17" s="214" t="s">
        <v>2017</v>
      </c>
      <c r="L17" s="214" t="s">
        <v>2089</v>
      </c>
      <c r="M17" s="214" t="s">
        <v>2076</v>
      </c>
      <c r="N17" s="214" t="s">
        <v>2050</v>
      </c>
      <c r="O17" s="214" t="s">
        <v>2051</v>
      </c>
      <c r="P17" s="214" t="s">
        <v>2051</v>
      </c>
      <c r="Q17" s="214" t="s">
        <v>2073</v>
      </c>
      <c r="R17" s="216" t="s">
        <v>49</v>
      </c>
      <c r="S17" s="216" t="s">
        <v>49</v>
      </c>
      <c r="T17" s="214" t="s">
        <v>2074</v>
      </c>
      <c r="U17" s="214" t="s">
        <v>2052</v>
      </c>
      <c r="V17" s="214" t="s">
        <v>2052</v>
      </c>
      <c r="W17" s="214" t="s">
        <v>2075</v>
      </c>
      <c r="X17" s="216" t="s">
        <v>49</v>
      </c>
      <c r="Y17" s="216" t="s">
        <v>49</v>
      </c>
      <c r="Z17" s="214" t="s">
        <v>2076</v>
      </c>
      <c r="AA17" s="218" t="s">
        <v>2053</v>
      </c>
    </row>
    <row r="18" spans="1:67" s="210" customFormat="1" ht="409.6" x14ac:dyDescent="0.55000000000000004">
      <c r="A18" s="214" t="s">
        <v>83</v>
      </c>
      <c r="B18" s="214" t="s">
        <v>84</v>
      </c>
      <c r="C18" s="214" t="s">
        <v>37</v>
      </c>
      <c r="D18" s="214" t="s">
        <v>2018</v>
      </c>
      <c r="E18" s="214" t="s">
        <v>341</v>
      </c>
      <c r="F18" s="214" t="s">
        <v>2019</v>
      </c>
      <c r="G18" s="214" t="s">
        <v>2020</v>
      </c>
      <c r="H18" s="214" t="s">
        <v>2021</v>
      </c>
      <c r="I18" s="214" t="s">
        <v>2022</v>
      </c>
      <c r="J18" s="214" t="s">
        <v>2023</v>
      </c>
      <c r="K18" s="214" t="s">
        <v>2024</v>
      </c>
      <c r="L18" s="214" t="s">
        <v>2025</v>
      </c>
      <c r="M18" s="214" t="s">
        <v>2026</v>
      </c>
      <c r="N18" s="214" t="s">
        <v>2027</v>
      </c>
      <c r="O18" s="214" t="s">
        <v>49</v>
      </c>
      <c r="P18" s="214" t="s">
        <v>49</v>
      </c>
      <c r="Q18" s="214" t="s">
        <v>2028</v>
      </c>
      <c r="R18" s="214" t="s">
        <v>49</v>
      </c>
      <c r="S18" s="214" t="s">
        <v>49</v>
      </c>
      <c r="T18" s="214" t="s">
        <v>2029</v>
      </c>
      <c r="U18" s="214" t="s">
        <v>49</v>
      </c>
      <c r="V18" s="214" t="s">
        <v>49</v>
      </c>
      <c r="W18" s="214" t="s">
        <v>2030</v>
      </c>
      <c r="X18" s="214" t="s">
        <v>49</v>
      </c>
      <c r="Y18" s="214" t="s">
        <v>49</v>
      </c>
      <c r="Z18" s="214" t="s">
        <v>2031</v>
      </c>
      <c r="AA18" s="214" t="s">
        <v>2032</v>
      </c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</row>
    <row r="19" spans="1:67" ht="231" customHeight="1" x14ac:dyDescent="0.6">
      <c r="A19" s="186"/>
      <c r="B19" s="186"/>
      <c r="C19" s="186"/>
      <c r="D19" s="186"/>
      <c r="E19" s="186"/>
      <c r="F19" s="186"/>
      <c r="G19" s="186"/>
      <c r="H19" s="186"/>
      <c r="I19" s="186"/>
      <c r="J19" s="211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</row>
    <row r="20" spans="1:67" ht="231" customHeight="1" x14ac:dyDescent="0.6">
      <c r="A20" s="186"/>
      <c r="B20" s="186"/>
      <c r="C20" s="186"/>
      <c r="D20" s="186"/>
      <c r="E20" s="186"/>
      <c r="F20" s="186"/>
      <c r="G20" s="186"/>
      <c r="H20" s="186"/>
      <c r="I20" s="186"/>
      <c r="J20" s="211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</row>
    <row r="21" spans="1:67" ht="231" customHeight="1" x14ac:dyDescent="0.6">
      <c r="A21" s="186"/>
      <c r="B21" s="186"/>
      <c r="C21" s="186"/>
      <c r="D21" s="186"/>
      <c r="E21" s="186"/>
      <c r="F21" s="186"/>
      <c r="G21" s="186"/>
      <c r="H21" s="186"/>
      <c r="I21" s="186"/>
      <c r="J21" s="211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</row>
    <row r="22" spans="1:67" ht="231" customHeight="1" x14ac:dyDescent="0.6">
      <c r="A22" s="186"/>
      <c r="B22" s="186"/>
      <c r="C22" s="186"/>
      <c r="D22" s="186"/>
      <c r="E22" s="186"/>
      <c r="F22" s="186"/>
      <c r="G22" s="186"/>
      <c r="H22" s="186"/>
      <c r="I22" s="186"/>
      <c r="J22" s="211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</row>
    <row r="23" spans="1:67" ht="231" customHeight="1" x14ac:dyDescent="0.6">
      <c r="A23" s="186"/>
      <c r="B23" s="186"/>
      <c r="C23" s="186"/>
      <c r="D23" s="186"/>
      <c r="E23" s="186"/>
      <c r="F23" s="186"/>
      <c r="G23" s="186"/>
      <c r="H23" s="186"/>
      <c r="I23" s="186"/>
      <c r="J23" s="211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</row>
    <row r="24" spans="1:67" ht="231" customHeight="1" x14ac:dyDescent="0.6">
      <c r="A24" s="186"/>
      <c r="B24" s="186"/>
      <c r="C24" s="186"/>
      <c r="D24" s="186"/>
      <c r="E24" s="186"/>
      <c r="F24" s="186"/>
      <c r="G24" s="186"/>
      <c r="H24" s="186"/>
      <c r="I24" s="186"/>
      <c r="J24" s="211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</row>
    <row r="25" spans="1:67" ht="231" customHeight="1" x14ac:dyDescent="0.6">
      <c r="A25" s="186"/>
      <c r="B25" s="186"/>
      <c r="C25" s="186"/>
      <c r="D25" s="186"/>
      <c r="E25" s="186"/>
      <c r="F25" s="186"/>
      <c r="G25" s="186"/>
      <c r="H25" s="186"/>
      <c r="I25" s="186"/>
      <c r="J25" s="211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</row>
    <row r="26" spans="1:67" ht="231" customHeight="1" x14ac:dyDescent="0.6">
      <c r="A26" s="186"/>
      <c r="B26" s="186"/>
      <c r="C26" s="186"/>
      <c r="D26" s="186"/>
      <c r="E26" s="186"/>
      <c r="F26" s="186"/>
      <c r="G26" s="186"/>
      <c r="H26" s="186"/>
      <c r="I26" s="186"/>
      <c r="J26" s="211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</row>
    <row r="27" spans="1:67" ht="231" customHeight="1" x14ac:dyDescent="0.6">
      <c r="A27" s="186"/>
      <c r="B27" s="186"/>
      <c r="C27" s="186"/>
      <c r="D27" s="186"/>
      <c r="E27" s="186"/>
      <c r="F27" s="186"/>
      <c r="G27" s="186"/>
      <c r="H27" s="186"/>
      <c r="I27" s="186"/>
      <c r="J27" s="211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</row>
    <row r="28" spans="1:67" ht="231" customHeight="1" x14ac:dyDescent="0.6">
      <c r="A28" s="186"/>
      <c r="B28" s="186"/>
      <c r="C28" s="186"/>
      <c r="D28" s="186"/>
      <c r="E28" s="186"/>
      <c r="F28" s="186"/>
      <c r="G28" s="186"/>
      <c r="H28" s="186"/>
      <c r="I28" s="186"/>
      <c r="J28" s="211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</row>
    <row r="29" spans="1:67" ht="231" customHeight="1" x14ac:dyDescent="0.6">
      <c r="A29" s="186"/>
      <c r="B29" s="186"/>
      <c r="C29" s="186"/>
      <c r="D29" s="186"/>
      <c r="E29" s="186"/>
      <c r="F29" s="186"/>
      <c r="G29" s="186"/>
      <c r="H29" s="186"/>
      <c r="I29" s="186"/>
      <c r="J29" s="211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</row>
    <row r="30" spans="1:67" ht="231" customHeight="1" x14ac:dyDescent="0.6">
      <c r="A30" s="186"/>
      <c r="B30" s="186"/>
      <c r="C30" s="186"/>
      <c r="D30" s="186"/>
      <c r="E30" s="186"/>
      <c r="F30" s="186"/>
      <c r="G30" s="186"/>
      <c r="H30" s="186"/>
      <c r="I30" s="186"/>
      <c r="J30" s="211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</row>
    <row r="31" spans="1:67" ht="231" customHeight="1" x14ac:dyDescent="0.6">
      <c r="A31" s="186"/>
      <c r="B31" s="186"/>
      <c r="C31" s="186"/>
      <c r="D31" s="186"/>
      <c r="E31" s="186"/>
      <c r="F31" s="186"/>
      <c r="G31" s="186"/>
      <c r="H31" s="186"/>
      <c r="I31" s="186"/>
      <c r="J31" s="211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</row>
    <row r="32" spans="1:67" ht="231" customHeight="1" x14ac:dyDescent="0.6">
      <c r="A32" s="186"/>
      <c r="B32" s="186"/>
      <c r="C32" s="186"/>
      <c r="D32" s="186"/>
      <c r="E32" s="186"/>
      <c r="F32" s="186"/>
      <c r="G32" s="186"/>
      <c r="H32" s="186"/>
      <c r="I32" s="186"/>
      <c r="J32" s="211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</row>
    <row r="33" spans="1:67" ht="231" customHeight="1" x14ac:dyDescent="0.6">
      <c r="A33" s="186"/>
      <c r="B33" s="186"/>
      <c r="C33" s="186"/>
      <c r="D33" s="186"/>
      <c r="E33" s="186"/>
      <c r="F33" s="186"/>
      <c r="G33" s="186"/>
      <c r="H33" s="186"/>
      <c r="I33" s="186"/>
      <c r="J33" s="211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</row>
    <row r="34" spans="1:67" ht="231" customHeight="1" x14ac:dyDescent="0.6">
      <c r="A34" s="186"/>
      <c r="B34" s="186"/>
      <c r="C34" s="186"/>
      <c r="D34" s="186"/>
      <c r="E34" s="186"/>
      <c r="F34" s="186"/>
      <c r="G34" s="186"/>
      <c r="H34" s="186"/>
      <c r="I34" s="186"/>
      <c r="J34" s="211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</row>
    <row r="35" spans="1:67" ht="231" customHeight="1" x14ac:dyDescent="0.6">
      <c r="A35" s="186"/>
      <c r="B35" s="186"/>
      <c r="C35" s="186"/>
      <c r="D35" s="186"/>
      <c r="E35" s="186"/>
      <c r="F35" s="186"/>
      <c r="G35" s="186"/>
      <c r="H35" s="186"/>
      <c r="I35" s="186"/>
      <c r="J35" s="211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</row>
    <row r="36" spans="1:67" ht="231" customHeight="1" x14ac:dyDescent="0.6">
      <c r="A36" s="186"/>
      <c r="B36" s="186"/>
      <c r="C36" s="186"/>
      <c r="D36" s="186"/>
      <c r="E36" s="186"/>
      <c r="F36" s="186"/>
      <c r="G36" s="186"/>
      <c r="H36" s="186"/>
      <c r="I36" s="186"/>
      <c r="J36" s="211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</row>
    <row r="37" spans="1:67" ht="231" customHeight="1" x14ac:dyDescent="0.6">
      <c r="A37" s="186"/>
      <c r="B37" s="186"/>
      <c r="C37" s="186"/>
      <c r="D37" s="186"/>
      <c r="E37" s="186"/>
      <c r="F37" s="186"/>
      <c r="G37" s="186"/>
      <c r="H37" s="186"/>
      <c r="I37" s="186"/>
      <c r="J37" s="211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</row>
    <row r="38" spans="1:67" ht="231" customHeight="1" x14ac:dyDescent="0.6">
      <c r="A38" s="186"/>
      <c r="B38" s="186"/>
      <c r="C38" s="186"/>
      <c r="D38" s="186"/>
      <c r="E38" s="186"/>
      <c r="F38" s="186"/>
      <c r="G38" s="186"/>
      <c r="H38" s="186"/>
      <c r="I38" s="186"/>
      <c r="J38" s="211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</row>
    <row r="39" spans="1:67" ht="231" customHeight="1" x14ac:dyDescent="0.6">
      <c r="A39" s="186"/>
      <c r="B39" s="186"/>
      <c r="C39" s="186"/>
      <c r="D39" s="186"/>
      <c r="E39" s="186"/>
      <c r="F39" s="186"/>
      <c r="G39" s="186"/>
      <c r="H39" s="186"/>
      <c r="I39" s="186"/>
      <c r="J39" s="211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</row>
    <row r="40" spans="1:67" ht="231" customHeight="1" x14ac:dyDescent="0.6">
      <c r="A40" s="186"/>
      <c r="B40" s="186"/>
      <c r="C40" s="186"/>
      <c r="D40" s="186"/>
      <c r="E40" s="186"/>
      <c r="F40" s="186"/>
      <c r="G40" s="186"/>
      <c r="H40" s="186"/>
      <c r="I40" s="186"/>
      <c r="J40" s="211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</row>
    <row r="41" spans="1:67" ht="231" customHeight="1" x14ac:dyDescent="0.6">
      <c r="A41" s="186"/>
      <c r="B41" s="186"/>
      <c r="C41" s="186"/>
      <c r="D41" s="186"/>
      <c r="E41" s="186"/>
      <c r="F41" s="186"/>
      <c r="G41" s="186"/>
      <c r="H41" s="186"/>
      <c r="I41" s="186"/>
      <c r="J41" s="211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</row>
    <row r="42" spans="1:67" ht="231" customHeight="1" x14ac:dyDescent="0.6">
      <c r="A42" s="186"/>
      <c r="B42" s="186"/>
      <c r="C42" s="186"/>
      <c r="D42" s="186"/>
      <c r="E42" s="186"/>
      <c r="F42" s="186"/>
      <c r="G42" s="186"/>
      <c r="H42" s="186"/>
      <c r="I42" s="186"/>
      <c r="J42" s="211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</row>
    <row r="43" spans="1:67" ht="231" customHeight="1" x14ac:dyDescent="0.6">
      <c r="A43" s="186"/>
      <c r="B43" s="186"/>
      <c r="C43" s="186"/>
      <c r="D43" s="186"/>
      <c r="E43" s="186"/>
      <c r="F43" s="186"/>
      <c r="G43" s="186"/>
      <c r="H43" s="186"/>
      <c r="I43" s="186"/>
      <c r="J43" s="211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</row>
    <row r="44" spans="1:67" ht="231" customHeight="1" x14ac:dyDescent="0.6">
      <c r="A44" s="186"/>
      <c r="B44" s="186"/>
      <c r="C44" s="186"/>
      <c r="D44" s="186"/>
      <c r="E44" s="186"/>
      <c r="F44" s="186"/>
      <c r="G44" s="186"/>
      <c r="H44" s="186"/>
      <c r="I44" s="186"/>
      <c r="J44" s="211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</row>
    <row r="45" spans="1:67" ht="231" customHeight="1" x14ac:dyDescent="0.6">
      <c r="A45" s="186"/>
      <c r="B45" s="186"/>
      <c r="C45" s="186"/>
      <c r="D45" s="186"/>
      <c r="E45" s="186"/>
      <c r="F45" s="186"/>
      <c r="G45" s="186"/>
      <c r="H45" s="186"/>
      <c r="I45" s="186"/>
      <c r="J45" s="211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</row>
    <row r="46" spans="1:67" ht="231" customHeight="1" x14ac:dyDescent="0.6">
      <c r="A46" s="186"/>
      <c r="B46" s="186"/>
      <c r="C46" s="186"/>
      <c r="D46" s="186"/>
      <c r="E46" s="186"/>
      <c r="F46" s="186"/>
      <c r="G46" s="186"/>
      <c r="H46" s="186"/>
      <c r="I46" s="186"/>
      <c r="J46" s="211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</row>
    <row r="47" spans="1:67" ht="231" customHeight="1" x14ac:dyDescent="0.6">
      <c r="A47" s="186"/>
      <c r="B47" s="186"/>
      <c r="C47" s="186"/>
      <c r="D47" s="186"/>
      <c r="E47" s="186"/>
      <c r="F47" s="186"/>
      <c r="G47" s="186"/>
      <c r="H47" s="186"/>
      <c r="I47" s="186"/>
      <c r="J47" s="211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</row>
    <row r="48" spans="1:67" ht="231" customHeight="1" x14ac:dyDescent="0.6">
      <c r="A48" s="186"/>
      <c r="B48" s="186"/>
      <c r="C48" s="186"/>
      <c r="D48" s="186"/>
      <c r="E48" s="186"/>
      <c r="F48" s="186"/>
      <c r="G48" s="186"/>
      <c r="H48" s="186"/>
      <c r="I48" s="186"/>
      <c r="J48" s="211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</row>
    <row r="49" spans="1:67" ht="231" customHeight="1" x14ac:dyDescent="0.6">
      <c r="A49" s="186"/>
      <c r="B49" s="186"/>
      <c r="C49" s="186"/>
      <c r="D49" s="186"/>
      <c r="E49" s="186"/>
      <c r="F49" s="186"/>
      <c r="G49" s="186"/>
      <c r="H49" s="186"/>
      <c r="I49" s="186"/>
      <c r="J49" s="211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</row>
    <row r="50" spans="1:67" ht="231" customHeight="1" x14ac:dyDescent="0.6">
      <c r="A50" s="186"/>
      <c r="B50" s="186"/>
      <c r="C50" s="186"/>
      <c r="D50" s="186"/>
      <c r="E50" s="186"/>
      <c r="F50" s="186"/>
      <c r="G50" s="186"/>
      <c r="H50" s="186"/>
      <c r="I50" s="186"/>
      <c r="J50" s="211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</row>
    <row r="51" spans="1:67" ht="231" customHeight="1" x14ac:dyDescent="0.6">
      <c r="A51" s="186"/>
      <c r="B51" s="186"/>
      <c r="C51" s="186"/>
      <c r="D51" s="186"/>
      <c r="E51" s="186"/>
      <c r="F51" s="186"/>
      <c r="G51" s="186"/>
      <c r="H51" s="186"/>
      <c r="I51" s="186"/>
      <c r="J51" s="211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</row>
    <row r="52" spans="1:67" ht="231" customHeight="1" x14ac:dyDescent="0.6">
      <c r="A52" s="186"/>
      <c r="B52" s="186"/>
      <c r="C52" s="186"/>
      <c r="D52" s="186"/>
      <c r="E52" s="186"/>
      <c r="F52" s="186"/>
      <c r="G52" s="186"/>
      <c r="H52" s="186"/>
      <c r="I52" s="186"/>
      <c r="J52" s="211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</row>
    <row r="53" spans="1:67" ht="231" customHeight="1" x14ac:dyDescent="0.6">
      <c r="A53" s="186"/>
      <c r="B53" s="186"/>
      <c r="C53" s="186"/>
      <c r="D53" s="186"/>
      <c r="E53" s="186"/>
      <c r="F53" s="186"/>
      <c r="G53" s="186"/>
      <c r="H53" s="186"/>
      <c r="I53" s="186"/>
      <c r="J53" s="211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</row>
    <row r="54" spans="1:67" ht="231" customHeight="1" x14ac:dyDescent="0.6">
      <c r="A54" s="186"/>
      <c r="B54" s="186"/>
      <c r="C54" s="186"/>
      <c r="D54" s="186"/>
      <c r="E54" s="186"/>
      <c r="F54" s="186"/>
      <c r="G54" s="186"/>
      <c r="H54" s="186"/>
      <c r="I54" s="186"/>
      <c r="J54" s="211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</row>
    <row r="55" spans="1:67" ht="231" customHeight="1" x14ac:dyDescent="0.6">
      <c r="A55" s="186"/>
      <c r="B55" s="186"/>
      <c r="C55" s="186"/>
      <c r="D55" s="186"/>
      <c r="E55" s="186"/>
      <c r="F55" s="186"/>
      <c r="G55" s="186"/>
      <c r="H55" s="186"/>
      <c r="I55" s="186"/>
      <c r="J55" s="211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</row>
    <row r="56" spans="1:67" ht="231" customHeight="1" x14ac:dyDescent="0.6">
      <c r="A56" s="186"/>
      <c r="B56" s="186"/>
      <c r="C56" s="186"/>
      <c r="D56" s="186"/>
      <c r="E56" s="186"/>
      <c r="F56" s="186"/>
      <c r="G56" s="186"/>
      <c r="H56" s="186"/>
      <c r="I56" s="186"/>
      <c r="J56" s="211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</row>
    <row r="57" spans="1:67" ht="231" customHeight="1" x14ac:dyDescent="0.6">
      <c r="A57" s="186"/>
      <c r="B57" s="186"/>
      <c r="C57" s="186"/>
      <c r="D57" s="186"/>
      <c r="E57" s="186"/>
      <c r="F57" s="186"/>
      <c r="G57" s="186"/>
      <c r="H57" s="186"/>
      <c r="I57" s="186"/>
      <c r="J57" s="211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</row>
    <row r="58" spans="1:67" ht="231" customHeight="1" x14ac:dyDescent="0.6">
      <c r="A58" s="186"/>
      <c r="B58" s="186"/>
      <c r="C58" s="186"/>
      <c r="D58" s="186"/>
      <c r="E58" s="186"/>
      <c r="F58" s="186"/>
      <c r="G58" s="186"/>
      <c r="H58" s="186"/>
      <c r="I58" s="186"/>
      <c r="J58" s="211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</row>
    <row r="59" spans="1:67" ht="231" customHeight="1" x14ac:dyDescent="0.6">
      <c r="A59" s="186"/>
      <c r="B59" s="186"/>
      <c r="C59" s="186"/>
      <c r="D59" s="186"/>
      <c r="E59" s="186"/>
      <c r="F59" s="186"/>
      <c r="G59" s="186"/>
      <c r="H59" s="186"/>
      <c r="I59" s="186"/>
      <c r="J59" s="211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</row>
    <row r="60" spans="1:67" ht="231" customHeight="1" x14ac:dyDescent="0.6">
      <c r="A60" s="186"/>
      <c r="B60" s="186"/>
      <c r="C60" s="186"/>
      <c r="D60" s="186"/>
      <c r="E60" s="186"/>
      <c r="F60" s="186"/>
      <c r="G60" s="186"/>
      <c r="H60" s="186"/>
      <c r="I60" s="186"/>
      <c r="J60" s="211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</row>
    <row r="61" spans="1:67" ht="231" customHeight="1" x14ac:dyDescent="0.6">
      <c r="A61" s="186"/>
      <c r="B61" s="186"/>
      <c r="C61" s="186"/>
      <c r="D61" s="186"/>
      <c r="E61" s="186"/>
      <c r="F61" s="186"/>
      <c r="G61" s="186"/>
      <c r="H61" s="186"/>
      <c r="I61" s="186"/>
      <c r="J61" s="211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</row>
    <row r="62" spans="1:67" ht="231" customHeight="1" x14ac:dyDescent="0.6">
      <c r="A62" s="186"/>
      <c r="B62" s="186"/>
      <c r="C62" s="186"/>
      <c r="D62" s="186"/>
      <c r="E62" s="186"/>
      <c r="F62" s="186"/>
      <c r="G62" s="186"/>
      <c r="H62" s="186"/>
      <c r="I62" s="186"/>
      <c r="J62" s="211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</row>
    <row r="63" spans="1:67" ht="231" customHeight="1" x14ac:dyDescent="0.6">
      <c r="A63" s="186"/>
      <c r="B63" s="186"/>
      <c r="C63" s="186"/>
      <c r="D63" s="186"/>
      <c r="E63" s="186"/>
      <c r="F63" s="186"/>
      <c r="G63" s="186"/>
      <c r="H63" s="186"/>
      <c r="I63" s="186"/>
      <c r="J63" s="211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</row>
    <row r="64" spans="1:67" ht="231" customHeight="1" x14ac:dyDescent="0.6">
      <c r="A64" s="186"/>
      <c r="B64" s="186"/>
      <c r="C64" s="186"/>
      <c r="D64" s="186"/>
      <c r="E64" s="186"/>
      <c r="F64" s="186"/>
      <c r="G64" s="186"/>
      <c r="H64" s="186"/>
      <c r="I64" s="186"/>
      <c r="J64" s="211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</row>
    <row r="65" spans="1:24" ht="231" customHeight="1" x14ac:dyDescent="0.6">
      <c r="A65" s="186"/>
      <c r="B65" s="186"/>
      <c r="C65" s="186"/>
      <c r="D65" s="186"/>
      <c r="E65" s="186"/>
      <c r="F65" s="186"/>
      <c r="G65" s="186"/>
      <c r="H65" s="186"/>
      <c r="I65" s="186"/>
      <c r="J65" s="211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</row>
    <row r="66" spans="1:24" ht="231" customHeight="1" x14ac:dyDescent="0.6">
      <c r="A66" s="186"/>
      <c r="B66" s="186"/>
      <c r="C66" s="186"/>
      <c r="D66" s="186"/>
      <c r="E66" s="186"/>
      <c r="F66" s="186"/>
      <c r="G66" s="186"/>
      <c r="H66" s="186"/>
      <c r="I66" s="186"/>
      <c r="J66" s="211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</row>
    <row r="67" spans="1:24" ht="231" customHeight="1" x14ac:dyDescent="0.6">
      <c r="A67" s="186"/>
      <c r="B67" s="186"/>
      <c r="C67" s="186"/>
      <c r="D67" s="186"/>
      <c r="E67" s="186"/>
      <c r="F67" s="186"/>
      <c r="G67" s="186"/>
      <c r="H67" s="186"/>
      <c r="I67" s="186"/>
      <c r="J67" s="211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</row>
    <row r="68" spans="1:24" ht="231" customHeight="1" x14ac:dyDescent="0.6">
      <c r="A68" s="186"/>
      <c r="B68" s="186"/>
      <c r="C68" s="186"/>
      <c r="D68" s="186"/>
      <c r="E68" s="186"/>
      <c r="F68" s="186"/>
      <c r="G68" s="186"/>
      <c r="H68" s="186"/>
      <c r="I68" s="186"/>
      <c r="J68" s="211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</row>
    <row r="69" spans="1:24" ht="231" customHeight="1" x14ac:dyDescent="0.6">
      <c r="A69" s="186"/>
      <c r="B69" s="186"/>
      <c r="C69" s="186"/>
      <c r="D69" s="186"/>
      <c r="E69" s="186"/>
      <c r="F69" s="186"/>
      <c r="G69" s="186"/>
      <c r="H69" s="186"/>
      <c r="I69" s="186"/>
      <c r="J69" s="211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</row>
    <row r="70" spans="1:24" ht="231" customHeight="1" x14ac:dyDescent="0.6">
      <c r="A70" s="186"/>
      <c r="B70" s="186"/>
      <c r="C70" s="186"/>
      <c r="D70" s="186"/>
      <c r="E70" s="186"/>
      <c r="F70" s="186"/>
      <c r="G70" s="186"/>
      <c r="H70" s="186"/>
      <c r="I70" s="186"/>
      <c r="J70" s="211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</row>
    <row r="71" spans="1:24" ht="231" customHeight="1" x14ac:dyDescent="0.6">
      <c r="A71" s="186"/>
      <c r="B71" s="186"/>
      <c r="C71" s="186"/>
      <c r="D71" s="186"/>
      <c r="E71" s="186"/>
      <c r="F71" s="186"/>
      <c r="G71" s="186"/>
      <c r="H71" s="186"/>
      <c r="I71" s="186"/>
      <c r="J71" s="211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</row>
    <row r="72" spans="1:24" ht="231" customHeight="1" x14ac:dyDescent="0.6">
      <c r="A72" s="186"/>
      <c r="B72" s="186"/>
      <c r="C72" s="186"/>
      <c r="D72" s="186"/>
      <c r="E72" s="186"/>
      <c r="F72" s="186"/>
      <c r="G72" s="186"/>
      <c r="H72" s="186"/>
      <c r="I72" s="186"/>
      <c r="J72" s="211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</row>
    <row r="73" spans="1:24" ht="231" customHeight="1" x14ac:dyDescent="0.6">
      <c r="A73" s="186"/>
      <c r="B73" s="186"/>
      <c r="C73" s="186"/>
      <c r="D73" s="186"/>
      <c r="E73" s="186"/>
      <c r="F73" s="186"/>
      <c r="G73" s="186"/>
      <c r="H73" s="186"/>
      <c r="I73" s="186"/>
      <c r="J73" s="211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</row>
    <row r="74" spans="1:24" ht="231" customHeight="1" x14ac:dyDescent="0.6">
      <c r="A74" s="186"/>
      <c r="B74" s="186"/>
      <c r="C74" s="186"/>
      <c r="D74" s="186"/>
      <c r="E74" s="186"/>
      <c r="F74" s="186"/>
      <c r="G74" s="186"/>
      <c r="H74" s="186"/>
      <c r="I74" s="186"/>
      <c r="J74" s="211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</row>
    <row r="75" spans="1:24" ht="231" customHeight="1" x14ac:dyDescent="0.6">
      <c r="A75" s="186"/>
      <c r="B75" s="186"/>
      <c r="C75" s="186"/>
      <c r="D75" s="186"/>
      <c r="E75" s="186"/>
      <c r="F75" s="186"/>
      <c r="G75" s="186"/>
      <c r="H75" s="186"/>
      <c r="I75" s="186"/>
      <c r="J75" s="211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</row>
    <row r="76" spans="1:24" ht="231" customHeight="1" x14ac:dyDescent="0.6">
      <c r="A76" s="186"/>
      <c r="B76" s="186"/>
      <c r="C76" s="186"/>
      <c r="D76" s="186"/>
      <c r="E76" s="186"/>
      <c r="F76" s="186"/>
      <c r="G76" s="186"/>
      <c r="H76" s="186"/>
      <c r="I76" s="186"/>
      <c r="J76" s="211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</row>
    <row r="77" spans="1:24" ht="231" customHeight="1" x14ac:dyDescent="0.6">
      <c r="A77" s="186"/>
      <c r="B77" s="186"/>
      <c r="C77" s="186"/>
      <c r="D77" s="186"/>
      <c r="E77" s="186"/>
      <c r="F77" s="186"/>
      <c r="G77" s="186"/>
      <c r="H77" s="186"/>
      <c r="I77" s="186"/>
      <c r="J77" s="211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</row>
    <row r="78" spans="1:24" ht="231" customHeight="1" x14ac:dyDescent="0.6">
      <c r="A78" s="186"/>
      <c r="B78" s="186"/>
      <c r="C78" s="186"/>
      <c r="D78" s="186"/>
      <c r="E78" s="186"/>
      <c r="F78" s="186"/>
      <c r="G78" s="186"/>
      <c r="H78" s="186"/>
      <c r="I78" s="186"/>
      <c r="J78" s="211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</row>
    <row r="79" spans="1:24" ht="231" customHeight="1" x14ac:dyDescent="0.6">
      <c r="A79" s="186"/>
      <c r="B79" s="186"/>
      <c r="C79" s="186"/>
      <c r="D79" s="186"/>
      <c r="E79" s="186"/>
      <c r="F79" s="186"/>
      <c r="G79" s="186"/>
      <c r="H79" s="186"/>
      <c r="I79" s="186"/>
      <c r="J79" s="211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</row>
    <row r="80" spans="1:24" ht="231" customHeight="1" x14ac:dyDescent="0.6">
      <c r="A80" s="186"/>
      <c r="B80" s="186"/>
      <c r="C80" s="186"/>
      <c r="D80" s="186"/>
      <c r="E80" s="186"/>
      <c r="F80" s="186"/>
      <c r="G80" s="186"/>
      <c r="H80" s="186"/>
      <c r="I80" s="186"/>
      <c r="J80" s="211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</row>
    <row r="81" spans="1:24" ht="231" customHeight="1" x14ac:dyDescent="0.6">
      <c r="A81" s="186"/>
      <c r="B81" s="186"/>
      <c r="C81" s="186"/>
      <c r="D81" s="186"/>
      <c r="E81" s="186"/>
      <c r="F81" s="186"/>
      <c r="G81" s="186"/>
      <c r="H81" s="186"/>
      <c r="I81" s="186"/>
      <c r="J81" s="211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</row>
    <row r="82" spans="1:24" ht="231" customHeight="1" x14ac:dyDescent="0.6">
      <c r="A82" s="186"/>
      <c r="B82" s="186"/>
      <c r="C82" s="186"/>
      <c r="D82" s="186"/>
      <c r="E82" s="186"/>
      <c r="F82" s="186"/>
      <c r="G82" s="186"/>
      <c r="H82" s="186"/>
      <c r="I82" s="186"/>
      <c r="J82" s="211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</row>
    <row r="83" spans="1:24" ht="231" customHeight="1" x14ac:dyDescent="0.6">
      <c r="A83" s="186"/>
      <c r="B83" s="186"/>
      <c r="C83" s="186"/>
      <c r="D83" s="186"/>
      <c r="E83" s="186"/>
      <c r="F83" s="186"/>
      <c r="G83" s="186"/>
      <c r="H83" s="186"/>
      <c r="I83" s="186"/>
      <c r="J83" s="211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</row>
    <row r="84" spans="1:24" ht="231" customHeight="1" x14ac:dyDescent="0.6">
      <c r="A84" s="186"/>
      <c r="B84" s="186"/>
      <c r="C84" s="186"/>
      <c r="D84" s="186"/>
      <c r="E84" s="186"/>
      <c r="F84" s="186"/>
      <c r="G84" s="186"/>
      <c r="H84" s="186"/>
      <c r="I84" s="186"/>
      <c r="J84" s="211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</row>
    <row r="85" spans="1:24" ht="231" customHeight="1" x14ac:dyDescent="0.6">
      <c r="A85" s="186"/>
      <c r="B85" s="186"/>
      <c r="C85" s="186"/>
      <c r="D85" s="186"/>
      <c r="E85" s="186"/>
      <c r="F85" s="186"/>
      <c r="G85" s="186"/>
      <c r="H85" s="186"/>
      <c r="I85" s="186"/>
      <c r="J85" s="211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</row>
    <row r="86" spans="1:24" ht="231" customHeight="1" x14ac:dyDescent="0.6">
      <c r="A86" s="186"/>
      <c r="B86" s="186"/>
      <c r="C86" s="186"/>
      <c r="D86" s="186"/>
      <c r="E86" s="186"/>
      <c r="F86" s="186"/>
      <c r="G86" s="186"/>
      <c r="H86" s="186"/>
      <c r="I86" s="186"/>
      <c r="J86" s="211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</row>
    <row r="87" spans="1:24" ht="231" customHeight="1" x14ac:dyDescent="0.6">
      <c r="A87" s="186"/>
      <c r="B87" s="186"/>
      <c r="C87" s="186"/>
      <c r="D87" s="186"/>
      <c r="E87" s="186"/>
      <c r="F87" s="186"/>
      <c r="G87" s="186"/>
      <c r="H87" s="186"/>
      <c r="I87" s="186"/>
      <c r="J87" s="211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</row>
    <row r="88" spans="1:24" ht="231" customHeight="1" x14ac:dyDescent="0.6">
      <c r="A88" s="186"/>
      <c r="B88" s="186"/>
      <c r="C88" s="186"/>
      <c r="D88" s="186"/>
      <c r="E88" s="186"/>
      <c r="F88" s="186"/>
      <c r="G88" s="186"/>
      <c r="H88" s="186"/>
      <c r="I88" s="186"/>
      <c r="J88" s="211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</row>
    <row r="89" spans="1:24" ht="231" customHeight="1" x14ac:dyDescent="0.6">
      <c r="A89" s="186"/>
      <c r="B89" s="186"/>
      <c r="C89" s="186"/>
      <c r="D89" s="186"/>
      <c r="E89" s="186"/>
      <c r="F89" s="186"/>
      <c r="G89" s="186"/>
      <c r="H89" s="186"/>
      <c r="I89" s="186"/>
      <c r="J89" s="211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</row>
    <row r="90" spans="1:24" ht="231" customHeight="1" x14ac:dyDescent="0.6">
      <c r="A90" s="186"/>
      <c r="B90" s="186"/>
      <c r="C90" s="186"/>
      <c r="D90" s="186"/>
      <c r="E90" s="186"/>
      <c r="F90" s="186"/>
      <c r="G90" s="186"/>
      <c r="H90" s="186"/>
      <c r="I90" s="186"/>
      <c r="J90" s="211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</row>
    <row r="91" spans="1:24" ht="231" customHeight="1" x14ac:dyDescent="0.6">
      <c r="A91" s="186"/>
      <c r="B91" s="186"/>
      <c r="C91" s="186"/>
      <c r="D91" s="186"/>
      <c r="E91" s="186"/>
      <c r="F91" s="186"/>
      <c r="G91" s="186"/>
      <c r="H91" s="186"/>
      <c r="I91" s="186"/>
      <c r="J91" s="211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</row>
    <row r="92" spans="1:24" ht="231" customHeight="1" x14ac:dyDescent="0.6">
      <c r="A92" s="186"/>
      <c r="B92" s="186"/>
      <c r="C92" s="186"/>
      <c r="D92" s="186"/>
      <c r="E92" s="186"/>
      <c r="F92" s="186"/>
      <c r="G92" s="186"/>
      <c r="H92" s="186"/>
      <c r="I92" s="186"/>
      <c r="J92" s="211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</row>
    <row r="93" spans="1:24" ht="231" customHeight="1" x14ac:dyDescent="0.6">
      <c r="A93" s="186"/>
      <c r="B93" s="186"/>
      <c r="C93" s="186"/>
      <c r="D93" s="186"/>
      <c r="E93" s="186"/>
      <c r="F93" s="186"/>
      <c r="G93" s="186"/>
      <c r="H93" s="186"/>
      <c r="I93" s="186"/>
      <c r="J93" s="211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</row>
    <row r="94" spans="1:24" ht="231" customHeight="1" x14ac:dyDescent="0.6">
      <c r="A94" s="186"/>
      <c r="B94" s="186"/>
      <c r="C94" s="186"/>
      <c r="D94" s="186"/>
      <c r="E94" s="186"/>
      <c r="F94" s="186"/>
      <c r="G94" s="186"/>
      <c r="H94" s="186"/>
      <c r="I94" s="186"/>
      <c r="J94" s="211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</row>
    <row r="95" spans="1:24" ht="231" customHeight="1" x14ac:dyDescent="0.6">
      <c r="A95" s="186"/>
      <c r="B95" s="186"/>
      <c r="C95" s="186"/>
      <c r="D95" s="186"/>
      <c r="E95" s="186"/>
      <c r="F95" s="186"/>
      <c r="G95" s="186"/>
      <c r="H95" s="186"/>
      <c r="I95" s="186"/>
      <c r="J95" s="211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</row>
    <row r="96" spans="1:24" ht="231" customHeight="1" x14ac:dyDescent="0.6">
      <c r="A96" s="186"/>
      <c r="B96" s="186"/>
      <c r="C96" s="186"/>
      <c r="D96" s="186"/>
      <c r="E96" s="186"/>
      <c r="F96" s="186"/>
      <c r="G96" s="186"/>
      <c r="H96" s="186"/>
      <c r="I96" s="186"/>
      <c r="J96" s="211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</row>
    <row r="97" spans="1:24" ht="231" customHeight="1" x14ac:dyDescent="0.6">
      <c r="A97" s="186"/>
      <c r="B97" s="186"/>
      <c r="C97" s="186"/>
      <c r="D97" s="186"/>
      <c r="E97" s="186"/>
      <c r="F97" s="186"/>
      <c r="G97" s="186"/>
      <c r="H97" s="186"/>
      <c r="I97" s="186"/>
      <c r="J97" s="211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</row>
    <row r="98" spans="1:24" ht="231" customHeight="1" x14ac:dyDescent="0.6">
      <c r="A98" s="186"/>
      <c r="B98" s="186"/>
      <c r="C98" s="186"/>
      <c r="D98" s="186"/>
      <c r="E98" s="186"/>
      <c r="F98" s="186"/>
      <c r="G98" s="186"/>
      <c r="H98" s="186"/>
      <c r="I98" s="186"/>
      <c r="J98" s="211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</row>
    <row r="99" spans="1:24" ht="231" customHeight="1" x14ac:dyDescent="0.6">
      <c r="A99" s="186"/>
      <c r="B99" s="186"/>
      <c r="C99" s="186"/>
      <c r="D99" s="186"/>
      <c r="E99" s="186"/>
      <c r="F99" s="186"/>
      <c r="G99" s="186"/>
      <c r="H99" s="186"/>
      <c r="I99" s="186"/>
      <c r="J99" s="211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</row>
    <row r="100" spans="1:24" ht="231" customHeight="1" x14ac:dyDescent="0.6">
      <c r="A100" s="186"/>
      <c r="B100" s="186"/>
      <c r="C100" s="186"/>
      <c r="D100" s="186"/>
      <c r="E100" s="186"/>
      <c r="F100" s="186"/>
      <c r="G100" s="186"/>
      <c r="H100" s="186"/>
      <c r="I100" s="186"/>
      <c r="J100" s="211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</row>
    <row r="101" spans="1:24" ht="231" customHeight="1" x14ac:dyDescent="0.6">
      <c r="A101" s="186"/>
      <c r="B101" s="186"/>
      <c r="C101" s="186"/>
      <c r="D101" s="186"/>
      <c r="E101" s="186"/>
      <c r="F101" s="186"/>
      <c r="G101" s="186"/>
      <c r="H101" s="186"/>
      <c r="I101" s="186"/>
      <c r="J101" s="211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</row>
    <row r="102" spans="1:24" ht="231" customHeight="1" x14ac:dyDescent="0.6">
      <c r="A102" s="186"/>
      <c r="B102" s="186"/>
      <c r="C102" s="186"/>
      <c r="D102" s="186"/>
      <c r="E102" s="186"/>
      <c r="F102" s="186"/>
      <c r="G102" s="186"/>
      <c r="H102" s="186"/>
      <c r="I102" s="186"/>
      <c r="J102" s="211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</row>
    <row r="103" spans="1:24" ht="231" customHeight="1" x14ac:dyDescent="0.6">
      <c r="A103" s="186"/>
      <c r="B103" s="186"/>
      <c r="C103" s="186"/>
      <c r="D103" s="186"/>
      <c r="E103" s="186"/>
      <c r="F103" s="186"/>
      <c r="G103" s="186"/>
      <c r="H103" s="186"/>
      <c r="I103" s="186"/>
      <c r="J103" s="211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</row>
    <row r="104" spans="1:24" ht="231" customHeight="1" x14ac:dyDescent="0.6">
      <c r="A104" s="186"/>
      <c r="B104" s="186"/>
      <c r="C104" s="186"/>
      <c r="D104" s="186"/>
      <c r="E104" s="186"/>
      <c r="F104" s="186"/>
      <c r="G104" s="186"/>
      <c r="H104" s="186"/>
      <c r="I104" s="186"/>
      <c r="J104" s="211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</row>
    <row r="105" spans="1:24" ht="231" customHeight="1" x14ac:dyDescent="0.6">
      <c r="A105" s="186"/>
      <c r="B105" s="186"/>
      <c r="C105" s="186"/>
      <c r="D105" s="186"/>
      <c r="E105" s="186"/>
      <c r="F105" s="186"/>
      <c r="G105" s="186"/>
      <c r="H105" s="186"/>
      <c r="I105" s="186"/>
      <c r="J105" s="211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</row>
    <row r="106" spans="1:24" ht="231" customHeight="1" x14ac:dyDescent="0.6">
      <c r="A106" s="186"/>
      <c r="B106" s="186"/>
      <c r="C106" s="186"/>
      <c r="D106" s="186"/>
      <c r="E106" s="186"/>
      <c r="F106" s="186"/>
      <c r="G106" s="186"/>
      <c r="H106" s="186"/>
      <c r="I106" s="186"/>
      <c r="J106" s="211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</row>
    <row r="107" spans="1:24" ht="231" customHeight="1" x14ac:dyDescent="0.6">
      <c r="A107" s="186"/>
      <c r="B107" s="186"/>
      <c r="C107" s="186"/>
      <c r="D107" s="186"/>
      <c r="E107" s="186"/>
      <c r="F107" s="186"/>
      <c r="G107" s="186"/>
      <c r="H107" s="186"/>
      <c r="I107" s="186"/>
      <c r="J107" s="211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</row>
    <row r="108" spans="1:24" ht="231" customHeight="1" x14ac:dyDescent="0.6">
      <c r="A108" s="186"/>
      <c r="B108" s="186"/>
      <c r="C108" s="186"/>
      <c r="D108" s="186"/>
      <c r="E108" s="186"/>
      <c r="F108" s="186"/>
      <c r="G108" s="186"/>
      <c r="H108" s="186"/>
      <c r="I108" s="186"/>
      <c r="J108" s="211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</row>
    <row r="109" spans="1:24" ht="231" customHeight="1" x14ac:dyDescent="0.6">
      <c r="A109" s="186"/>
      <c r="B109" s="186"/>
      <c r="C109" s="186"/>
      <c r="D109" s="186"/>
      <c r="E109" s="186"/>
      <c r="F109" s="186"/>
      <c r="G109" s="186"/>
      <c r="H109" s="186"/>
      <c r="I109" s="186"/>
      <c r="J109" s="211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</row>
    <row r="110" spans="1:24" ht="231" customHeight="1" x14ac:dyDescent="0.6">
      <c r="A110" s="186"/>
      <c r="B110" s="186"/>
      <c r="C110" s="186"/>
      <c r="D110" s="186"/>
      <c r="E110" s="186"/>
      <c r="F110" s="186"/>
      <c r="G110" s="186"/>
      <c r="H110" s="186"/>
      <c r="I110" s="186"/>
      <c r="J110" s="211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</row>
    <row r="111" spans="1:24" ht="231" customHeight="1" x14ac:dyDescent="0.6">
      <c r="A111" s="186"/>
      <c r="B111" s="186"/>
      <c r="C111" s="186"/>
      <c r="D111" s="186"/>
      <c r="E111" s="186"/>
      <c r="F111" s="186"/>
      <c r="G111" s="186"/>
      <c r="H111" s="186"/>
      <c r="I111" s="186"/>
      <c r="J111" s="211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</row>
    <row r="112" spans="1:24" ht="231" customHeight="1" x14ac:dyDescent="0.6">
      <c r="A112" s="186"/>
      <c r="B112" s="186"/>
      <c r="C112" s="186"/>
      <c r="D112" s="186"/>
      <c r="E112" s="186"/>
      <c r="F112" s="186"/>
      <c r="G112" s="186"/>
      <c r="H112" s="186"/>
      <c r="I112" s="186"/>
      <c r="J112" s="211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</row>
    <row r="113" spans="1:24" ht="231" customHeight="1" x14ac:dyDescent="0.6">
      <c r="A113" s="186"/>
      <c r="B113" s="186"/>
      <c r="C113" s="186"/>
      <c r="D113" s="186"/>
      <c r="E113" s="186"/>
      <c r="F113" s="186"/>
      <c r="G113" s="186"/>
      <c r="H113" s="186"/>
      <c r="I113" s="186"/>
      <c r="J113" s="211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</row>
    <row r="114" spans="1:24" ht="231" customHeight="1" x14ac:dyDescent="0.6">
      <c r="A114" s="186"/>
      <c r="B114" s="186"/>
      <c r="C114" s="186"/>
      <c r="D114" s="186"/>
      <c r="E114" s="186"/>
      <c r="F114" s="186"/>
      <c r="G114" s="186"/>
      <c r="H114" s="186"/>
      <c r="I114" s="186"/>
      <c r="J114" s="211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</row>
    <row r="115" spans="1:24" ht="231" customHeight="1" x14ac:dyDescent="0.6">
      <c r="A115" s="186"/>
      <c r="B115" s="186"/>
      <c r="C115" s="186"/>
      <c r="D115" s="186"/>
      <c r="E115" s="186"/>
      <c r="F115" s="186"/>
      <c r="G115" s="186"/>
      <c r="H115" s="186"/>
      <c r="I115" s="186"/>
      <c r="J115" s="211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</row>
    <row r="116" spans="1:24" ht="231" customHeight="1" x14ac:dyDescent="0.6">
      <c r="A116" s="186"/>
      <c r="B116" s="186"/>
      <c r="C116" s="186"/>
      <c r="D116" s="186"/>
      <c r="E116" s="186"/>
      <c r="F116" s="186"/>
      <c r="G116" s="186"/>
      <c r="H116" s="186"/>
      <c r="I116" s="186"/>
      <c r="J116" s="211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</row>
    <row r="117" spans="1:24" ht="231" customHeight="1" x14ac:dyDescent="0.6">
      <c r="A117" s="186"/>
      <c r="B117" s="186"/>
      <c r="C117" s="186"/>
      <c r="D117" s="186"/>
      <c r="E117" s="186"/>
      <c r="F117" s="186"/>
      <c r="G117" s="186"/>
      <c r="H117" s="186"/>
      <c r="I117" s="186"/>
      <c r="J117" s="211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</row>
    <row r="118" spans="1:24" ht="231" customHeight="1" x14ac:dyDescent="0.6">
      <c r="A118" s="186"/>
      <c r="B118" s="186"/>
      <c r="C118" s="186"/>
      <c r="D118" s="186"/>
      <c r="E118" s="186"/>
      <c r="F118" s="186"/>
      <c r="G118" s="186"/>
      <c r="H118" s="186"/>
      <c r="I118" s="186"/>
      <c r="J118" s="211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</row>
    <row r="119" spans="1:24" ht="231" customHeight="1" x14ac:dyDescent="0.6">
      <c r="A119" s="186"/>
      <c r="B119" s="186"/>
      <c r="C119" s="186"/>
      <c r="D119" s="186"/>
      <c r="E119" s="186"/>
      <c r="F119" s="186"/>
      <c r="G119" s="186"/>
      <c r="H119" s="186"/>
      <c r="I119" s="186"/>
      <c r="J119" s="211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</row>
    <row r="120" spans="1:24" ht="231" customHeight="1" x14ac:dyDescent="0.6">
      <c r="A120" s="186"/>
      <c r="B120" s="186"/>
      <c r="C120" s="186"/>
      <c r="D120" s="186"/>
      <c r="E120" s="186"/>
      <c r="F120" s="186"/>
      <c r="G120" s="186"/>
      <c r="H120" s="186"/>
      <c r="I120" s="186"/>
      <c r="J120" s="211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</row>
    <row r="121" spans="1:24" ht="231" customHeight="1" x14ac:dyDescent="0.6">
      <c r="A121" s="186"/>
      <c r="B121" s="186"/>
      <c r="C121" s="186"/>
      <c r="D121" s="186"/>
      <c r="E121" s="186"/>
      <c r="F121" s="186"/>
      <c r="G121" s="186"/>
      <c r="H121" s="186"/>
      <c r="I121" s="186"/>
      <c r="J121" s="211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</row>
    <row r="122" spans="1:24" ht="231" customHeight="1" x14ac:dyDescent="0.6">
      <c r="A122" s="186"/>
      <c r="B122" s="186"/>
      <c r="C122" s="186"/>
      <c r="D122" s="186"/>
      <c r="E122" s="186"/>
      <c r="F122" s="186"/>
      <c r="G122" s="186"/>
      <c r="H122" s="186"/>
      <c r="I122" s="186"/>
      <c r="J122" s="211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</row>
    <row r="123" spans="1:24" ht="231" customHeight="1" x14ac:dyDescent="0.6">
      <c r="A123" s="186"/>
      <c r="B123" s="186"/>
      <c r="C123" s="186"/>
      <c r="D123" s="186"/>
      <c r="E123" s="186"/>
      <c r="F123" s="186"/>
      <c r="G123" s="186"/>
      <c r="H123" s="186"/>
      <c r="I123" s="186"/>
      <c r="J123" s="211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</row>
    <row r="124" spans="1:24" ht="231" customHeight="1" x14ac:dyDescent="0.6">
      <c r="A124" s="186"/>
      <c r="B124" s="186"/>
      <c r="C124" s="186"/>
      <c r="D124" s="186"/>
      <c r="E124" s="186"/>
      <c r="F124" s="186"/>
      <c r="G124" s="186"/>
      <c r="H124" s="186"/>
      <c r="I124" s="186"/>
      <c r="J124" s="211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</row>
    <row r="125" spans="1:24" ht="231" customHeight="1" x14ac:dyDescent="0.6">
      <c r="A125" s="186"/>
      <c r="B125" s="186"/>
      <c r="C125" s="186"/>
      <c r="D125" s="186"/>
      <c r="E125" s="186"/>
      <c r="F125" s="186"/>
      <c r="G125" s="186"/>
      <c r="H125" s="186"/>
      <c r="I125" s="186"/>
      <c r="J125" s="211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</row>
    <row r="126" spans="1:24" ht="231" customHeight="1" x14ac:dyDescent="0.6">
      <c r="A126" s="186"/>
      <c r="B126" s="186"/>
      <c r="C126" s="186"/>
      <c r="D126" s="186"/>
      <c r="E126" s="186"/>
      <c r="F126" s="186"/>
      <c r="G126" s="186"/>
      <c r="H126" s="186"/>
      <c r="I126" s="186"/>
      <c r="J126" s="211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</row>
    <row r="127" spans="1:24" ht="231" customHeight="1" x14ac:dyDescent="0.6">
      <c r="A127" s="186"/>
      <c r="B127" s="186"/>
      <c r="C127" s="186"/>
      <c r="D127" s="186"/>
      <c r="E127" s="186"/>
      <c r="F127" s="186"/>
      <c r="G127" s="186"/>
      <c r="H127" s="186"/>
      <c r="I127" s="186"/>
      <c r="J127" s="211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</row>
    <row r="128" spans="1:24" ht="231" customHeight="1" x14ac:dyDescent="0.6">
      <c r="A128" s="186"/>
      <c r="B128" s="186"/>
      <c r="C128" s="186"/>
      <c r="D128" s="186"/>
      <c r="E128" s="186"/>
      <c r="F128" s="186"/>
      <c r="G128" s="186"/>
      <c r="H128" s="186"/>
      <c r="I128" s="186"/>
      <c r="J128" s="211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</row>
    <row r="129" spans="1:24" ht="231" customHeight="1" x14ac:dyDescent="0.6">
      <c r="A129" s="186"/>
      <c r="B129" s="186"/>
      <c r="C129" s="186"/>
      <c r="D129" s="186"/>
      <c r="E129" s="186"/>
      <c r="F129" s="186"/>
      <c r="G129" s="186"/>
      <c r="H129" s="186"/>
      <c r="I129" s="186"/>
      <c r="J129" s="211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</row>
    <row r="130" spans="1:24" ht="231" customHeight="1" x14ac:dyDescent="0.6">
      <c r="A130" s="186"/>
      <c r="B130" s="186"/>
      <c r="C130" s="186"/>
      <c r="D130" s="186"/>
      <c r="E130" s="186"/>
      <c r="F130" s="186"/>
      <c r="G130" s="186"/>
      <c r="H130" s="186"/>
      <c r="I130" s="186"/>
      <c r="J130" s="211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</row>
    <row r="131" spans="1:24" ht="231" customHeight="1" x14ac:dyDescent="0.6">
      <c r="A131" s="186"/>
      <c r="B131" s="186"/>
      <c r="C131" s="186"/>
      <c r="D131" s="186"/>
      <c r="E131" s="186"/>
      <c r="F131" s="186"/>
      <c r="G131" s="186"/>
      <c r="H131" s="186"/>
      <c r="I131" s="186"/>
      <c r="J131" s="211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</row>
    <row r="132" spans="1:24" ht="231" customHeight="1" x14ac:dyDescent="0.6">
      <c r="A132" s="186"/>
      <c r="B132" s="186"/>
      <c r="C132" s="186"/>
      <c r="D132" s="186"/>
      <c r="E132" s="186"/>
      <c r="F132" s="186"/>
      <c r="G132" s="186"/>
      <c r="H132" s="186"/>
      <c r="I132" s="186"/>
      <c r="J132" s="211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</row>
    <row r="133" spans="1:24" ht="231" customHeight="1" x14ac:dyDescent="0.6">
      <c r="A133" s="186"/>
      <c r="B133" s="186"/>
      <c r="C133" s="186"/>
      <c r="D133" s="186"/>
      <c r="E133" s="186"/>
      <c r="F133" s="186"/>
      <c r="G133" s="186"/>
      <c r="H133" s="186"/>
      <c r="I133" s="186"/>
      <c r="J133" s="211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</row>
    <row r="134" spans="1:24" ht="231" customHeight="1" x14ac:dyDescent="0.6">
      <c r="A134" s="186"/>
      <c r="B134" s="186"/>
      <c r="C134" s="186"/>
      <c r="D134" s="186"/>
      <c r="E134" s="186"/>
      <c r="F134" s="186"/>
      <c r="G134" s="186"/>
      <c r="H134" s="186"/>
      <c r="I134" s="186"/>
      <c r="J134" s="211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</row>
    <row r="135" spans="1:24" ht="231" customHeight="1" x14ac:dyDescent="0.6">
      <c r="A135" s="186"/>
      <c r="B135" s="186"/>
      <c r="C135" s="186"/>
      <c r="D135" s="186"/>
      <c r="E135" s="186"/>
      <c r="F135" s="186"/>
      <c r="G135" s="186"/>
      <c r="H135" s="186"/>
      <c r="I135" s="186"/>
      <c r="J135" s="211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</row>
    <row r="136" spans="1:24" ht="231" customHeight="1" x14ac:dyDescent="0.6">
      <c r="A136" s="186"/>
      <c r="B136" s="186"/>
      <c r="C136" s="186"/>
      <c r="D136" s="186"/>
      <c r="E136" s="186"/>
      <c r="F136" s="186"/>
      <c r="G136" s="186"/>
      <c r="H136" s="186"/>
      <c r="I136" s="186"/>
      <c r="J136" s="211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</row>
    <row r="137" spans="1:24" ht="231" customHeight="1" x14ac:dyDescent="0.6">
      <c r="A137" s="186"/>
      <c r="B137" s="186"/>
      <c r="C137" s="186"/>
      <c r="D137" s="186"/>
      <c r="E137" s="186"/>
      <c r="F137" s="186"/>
      <c r="G137" s="186"/>
      <c r="H137" s="186"/>
      <c r="I137" s="186"/>
      <c r="J137" s="211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</row>
    <row r="138" spans="1:24" ht="231" customHeight="1" x14ac:dyDescent="0.6">
      <c r="A138" s="186"/>
      <c r="B138" s="186"/>
      <c r="C138" s="186"/>
      <c r="D138" s="186"/>
      <c r="E138" s="186"/>
      <c r="F138" s="186"/>
      <c r="G138" s="186"/>
      <c r="H138" s="186"/>
      <c r="I138" s="186"/>
      <c r="J138" s="211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</row>
    <row r="139" spans="1:24" ht="231" customHeight="1" x14ac:dyDescent="0.6">
      <c r="A139" s="186"/>
      <c r="B139" s="186"/>
      <c r="C139" s="186"/>
      <c r="D139" s="186"/>
      <c r="E139" s="186"/>
      <c r="F139" s="186"/>
      <c r="G139" s="186"/>
      <c r="H139" s="186"/>
      <c r="I139" s="186"/>
      <c r="J139" s="211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</row>
    <row r="140" spans="1:24" ht="231" customHeight="1" x14ac:dyDescent="0.6">
      <c r="A140" s="186"/>
      <c r="B140" s="186"/>
      <c r="C140" s="186"/>
      <c r="D140" s="186"/>
      <c r="E140" s="186"/>
      <c r="F140" s="186"/>
      <c r="G140" s="186"/>
      <c r="H140" s="186"/>
      <c r="I140" s="186"/>
      <c r="J140" s="211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</row>
    <row r="141" spans="1:24" ht="231" customHeight="1" x14ac:dyDescent="0.6">
      <c r="A141" s="186"/>
      <c r="B141" s="186"/>
      <c r="C141" s="186"/>
      <c r="D141" s="186"/>
      <c r="E141" s="186"/>
      <c r="F141" s="186"/>
      <c r="G141" s="186"/>
      <c r="H141" s="186"/>
      <c r="I141" s="186"/>
      <c r="J141" s="211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</row>
    <row r="142" spans="1:24" ht="231" customHeight="1" x14ac:dyDescent="0.6">
      <c r="A142" s="186"/>
      <c r="B142" s="186"/>
      <c r="C142" s="186"/>
      <c r="D142" s="186"/>
      <c r="E142" s="186"/>
      <c r="F142" s="186"/>
      <c r="G142" s="186"/>
      <c r="H142" s="186"/>
      <c r="I142" s="186"/>
      <c r="J142" s="211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</row>
    <row r="143" spans="1:24" ht="231" customHeight="1" x14ac:dyDescent="0.6">
      <c r="A143" s="186"/>
      <c r="B143" s="186"/>
      <c r="C143" s="186"/>
      <c r="D143" s="186"/>
      <c r="E143" s="186"/>
      <c r="F143" s="186"/>
      <c r="G143" s="186"/>
      <c r="H143" s="186"/>
      <c r="I143" s="186"/>
      <c r="J143" s="211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</row>
    <row r="144" spans="1:24" ht="231" customHeight="1" x14ac:dyDescent="0.6">
      <c r="A144" s="186"/>
      <c r="B144" s="186"/>
      <c r="C144" s="186"/>
      <c r="D144" s="186"/>
      <c r="E144" s="186"/>
      <c r="F144" s="186"/>
      <c r="G144" s="186"/>
      <c r="H144" s="186"/>
      <c r="I144" s="186"/>
      <c r="J144" s="211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</row>
    <row r="145" spans="1:24" ht="231" customHeight="1" x14ac:dyDescent="0.6">
      <c r="A145" s="186"/>
      <c r="B145" s="186"/>
      <c r="C145" s="186"/>
      <c r="D145" s="186"/>
      <c r="E145" s="186"/>
      <c r="F145" s="186"/>
      <c r="G145" s="186"/>
      <c r="H145" s="186"/>
      <c r="I145" s="186"/>
      <c r="J145" s="211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</row>
    <row r="146" spans="1:24" ht="231" customHeight="1" x14ac:dyDescent="0.6">
      <c r="A146" s="186"/>
      <c r="B146" s="186"/>
      <c r="C146" s="186"/>
      <c r="D146" s="186"/>
      <c r="E146" s="186"/>
      <c r="F146" s="186"/>
      <c r="G146" s="186"/>
      <c r="H146" s="186"/>
      <c r="I146" s="186"/>
      <c r="J146" s="211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</row>
    <row r="147" spans="1:24" ht="231" customHeight="1" x14ac:dyDescent="0.6">
      <c r="A147" s="186"/>
      <c r="B147" s="186"/>
      <c r="C147" s="186"/>
      <c r="D147" s="186"/>
      <c r="E147" s="186"/>
      <c r="F147" s="186"/>
      <c r="G147" s="186"/>
      <c r="H147" s="186"/>
      <c r="I147" s="186"/>
      <c r="J147" s="211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</row>
    <row r="148" spans="1:24" ht="231" customHeight="1" x14ac:dyDescent="0.6">
      <c r="A148" s="186"/>
      <c r="B148" s="186"/>
      <c r="C148" s="186"/>
      <c r="D148" s="186"/>
      <c r="E148" s="186"/>
      <c r="F148" s="186"/>
      <c r="G148" s="186"/>
      <c r="H148" s="186"/>
      <c r="I148" s="186"/>
      <c r="J148" s="211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</row>
    <row r="149" spans="1:24" ht="231" customHeight="1" x14ac:dyDescent="0.6">
      <c r="A149" s="186"/>
      <c r="B149" s="186"/>
      <c r="C149" s="186"/>
      <c r="D149" s="186"/>
      <c r="E149" s="186"/>
      <c r="F149" s="186"/>
      <c r="G149" s="186"/>
      <c r="H149" s="186"/>
      <c r="I149" s="186"/>
      <c r="J149" s="211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</row>
    <row r="150" spans="1:24" ht="231" customHeight="1" x14ac:dyDescent="0.6">
      <c r="A150" s="186"/>
      <c r="B150" s="186"/>
      <c r="C150" s="186"/>
      <c r="D150" s="186"/>
      <c r="E150" s="186"/>
      <c r="F150" s="186"/>
      <c r="G150" s="186"/>
      <c r="H150" s="186"/>
      <c r="I150" s="186"/>
      <c r="J150" s="211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</row>
    <row r="151" spans="1:24" ht="231" customHeight="1" x14ac:dyDescent="0.6">
      <c r="A151" s="186"/>
      <c r="B151" s="186"/>
      <c r="C151" s="186"/>
      <c r="D151" s="186"/>
      <c r="E151" s="186"/>
      <c r="F151" s="186"/>
      <c r="G151" s="186"/>
      <c r="H151" s="186"/>
      <c r="I151" s="186"/>
      <c r="J151" s="211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</row>
    <row r="152" spans="1:24" ht="231" customHeight="1" x14ac:dyDescent="0.6">
      <c r="A152" s="186"/>
      <c r="B152" s="186"/>
      <c r="C152" s="186"/>
      <c r="D152" s="186"/>
      <c r="E152" s="186"/>
      <c r="F152" s="186"/>
      <c r="G152" s="186"/>
      <c r="H152" s="186"/>
      <c r="I152" s="186"/>
      <c r="J152" s="211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</row>
    <row r="153" spans="1:24" ht="231" customHeight="1" x14ac:dyDescent="0.6">
      <c r="A153" s="186"/>
      <c r="B153" s="186"/>
      <c r="C153" s="186"/>
      <c r="D153" s="186"/>
      <c r="E153" s="186"/>
      <c r="F153" s="186"/>
      <c r="G153" s="186"/>
      <c r="H153" s="186"/>
      <c r="I153" s="186"/>
      <c r="J153" s="211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</row>
    <row r="154" spans="1:24" ht="231" customHeight="1" x14ac:dyDescent="0.6">
      <c r="A154" s="186"/>
      <c r="B154" s="186"/>
      <c r="C154" s="186"/>
      <c r="D154" s="186"/>
      <c r="E154" s="186"/>
      <c r="F154" s="186"/>
      <c r="G154" s="186"/>
      <c r="H154" s="186"/>
      <c r="I154" s="186"/>
      <c r="J154" s="211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</row>
    <row r="155" spans="1:24" ht="231" customHeight="1" x14ac:dyDescent="0.6">
      <c r="A155" s="186"/>
      <c r="B155" s="186"/>
      <c r="C155" s="186"/>
      <c r="D155" s="186"/>
      <c r="E155" s="186"/>
      <c r="F155" s="186"/>
      <c r="G155" s="186"/>
      <c r="H155" s="186"/>
      <c r="I155" s="186"/>
      <c r="J155" s="211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</row>
    <row r="156" spans="1:24" ht="231" customHeight="1" x14ac:dyDescent="0.6">
      <c r="A156" s="186"/>
      <c r="B156" s="186"/>
      <c r="C156" s="186"/>
      <c r="D156" s="186"/>
      <c r="E156" s="186"/>
      <c r="F156" s="186"/>
      <c r="G156" s="186"/>
      <c r="H156" s="186"/>
      <c r="I156" s="186"/>
      <c r="J156" s="211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</row>
    <row r="157" spans="1:24" ht="231" customHeight="1" x14ac:dyDescent="0.6">
      <c r="A157" s="186"/>
      <c r="B157" s="186"/>
      <c r="C157" s="186"/>
      <c r="D157" s="186"/>
      <c r="E157" s="186"/>
      <c r="F157" s="186"/>
      <c r="G157" s="186"/>
      <c r="H157" s="186"/>
      <c r="I157" s="186"/>
      <c r="J157" s="211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</row>
    <row r="158" spans="1:24" ht="231" customHeight="1" x14ac:dyDescent="0.6">
      <c r="A158" s="186"/>
      <c r="B158" s="186"/>
      <c r="C158" s="186"/>
      <c r="D158" s="186"/>
      <c r="E158" s="186"/>
      <c r="F158" s="186"/>
      <c r="G158" s="186"/>
      <c r="H158" s="186"/>
      <c r="I158" s="186"/>
      <c r="J158" s="211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</row>
    <row r="159" spans="1:24" ht="231" customHeight="1" x14ac:dyDescent="0.6">
      <c r="A159" s="186"/>
      <c r="B159" s="186"/>
      <c r="C159" s="186"/>
      <c r="D159" s="186"/>
      <c r="E159" s="186"/>
      <c r="F159" s="186"/>
      <c r="G159" s="186"/>
      <c r="H159" s="186"/>
      <c r="I159" s="186"/>
      <c r="J159" s="211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</row>
    <row r="160" spans="1:24" ht="231" customHeight="1" x14ac:dyDescent="0.6">
      <c r="A160" s="186"/>
      <c r="B160" s="186"/>
      <c r="C160" s="186"/>
      <c r="D160" s="186"/>
      <c r="E160" s="186"/>
      <c r="F160" s="186"/>
      <c r="G160" s="186"/>
      <c r="H160" s="186"/>
      <c r="I160" s="186"/>
      <c r="J160" s="211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</row>
    <row r="161" spans="1:24" ht="231" customHeight="1" x14ac:dyDescent="0.6">
      <c r="A161" s="186"/>
      <c r="B161" s="186"/>
      <c r="C161" s="186"/>
      <c r="D161" s="186"/>
      <c r="E161" s="186"/>
      <c r="F161" s="186"/>
      <c r="G161" s="186"/>
      <c r="H161" s="186"/>
      <c r="I161" s="186"/>
      <c r="J161" s="211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</row>
    <row r="162" spans="1:24" ht="231" customHeight="1" x14ac:dyDescent="0.6">
      <c r="A162" s="186"/>
      <c r="B162" s="186"/>
      <c r="C162" s="186"/>
      <c r="D162" s="186"/>
      <c r="E162" s="186"/>
      <c r="F162" s="186"/>
      <c r="G162" s="186"/>
      <c r="H162" s="186"/>
      <c r="I162" s="186"/>
      <c r="J162" s="211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</row>
    <row r="163" spans="1:24" ht="231" customHeight="1" x14ac:dyDescent="0.6">
      <c r="A163" s="186"/>
      <c r="B163" s="186"/>
      <c r="C163" s="186"/>
      <c r="D163" s="186"/>
      <c r="E163" s="186"/>
      <c r="F163" s="186"/>
      <c r="G163" s="186"/>
      <c r="H163" s="186"/>
      <c r="I163" s="186"/>
      <c r="J163" s="211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</row>
    <row r="164" spans="1:24" ht="231" customHeight="1" x14ac:dyDescent="0.6">
      <c r="A164" s="186"/>
      <c r="B164" s="186"/>
      <c r="C164" s="186"/>
      <c r="D164" s="186"/>
      <c r="E164" s="186"/>
      <c r="F164" s="186"/>
      <c r="G164" s="186"/>
      <c r="H164" s="186"/>
      <c r="I164" s="186"/>
      <c r="J164" s="211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</row>
    <row r="165" spans="1:24" ht="231" customHeight="1" x14ac:dyDescent="0.6">
      <c r="A165" s="186"/>
      <c r="B165" s="186"/>
      <c r="C165" s="186"/>
      <c r="D165" s="186"/>
      <c r="E165" s="186"/>
      <c r="F165" s="186"/>
      <c r="G165" s="186"/>
      <c r="H165" s="186"/>
      <c r="I165" s="186"/>
      <c r="J165" s="211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</row>
    <row r="166" spans="1:24" ht="231" customHeight="1" x14ac:dyDescent="0.6">
      <c r="A166" s="186"/>
      <c r="B166" s="186"/>
      <c r="C166" s="186"/>
      <c r="D166" s="186"/>
      <c r="E166" s="186"/>
      <c r="F166" s="186"/>
      <c r="G166" s="186"/>
      <c r="H166" s="186"/>
      <c r="I166" s="186"/>
      <c r="J166" s="211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</row>
    <row r="167" spans="1:24" ht="231" customHeight="1" x14ac:dyDescent="0.6">
      <c r="A167" s="186"/>
      <c r="B167" s="186"/>
      <c r="C167" s="186"/>
      <c r="D167" s="186"/>
      <c r="E167" s="186"/>
      <c r="F167" s="186"/>
      <c r="G167" s="186"/>
      <c r="H167" s="186"/>
      <c r="I167" s="186"/>
      <c r="J167" s="211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</row>
    <row r="168" spans="1:24" ht="231" customHeight="1" x14ac:dyDescent="0.6">
      <c r="A168" s="186"/>
      <c r="B168" s="186"/>
      <c r="C168" s="186"/>
      <c r="D168" s="186"/>
      <c r="E168" s="186"/>
      <c r="F168" s="186"/>
      <c r="G168" s="186"/>
      <c r="H168" s="186"/>
      <c r="I168" s="186"/>
      <c r="J168" s="211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</row>
    <row r="169" spans="1:24" ht="231" customHeight="1" x14ac:dyDescent="0.6">
      <c r="A169" s="186"/>
      <c r="B169" s="186"/>
      <c r="C169" s="186"/>
      <c r="D169" s="186"/>
      <c r="E169" s="186"/>
      <c r="F169" s="186"/>
      <c r="G169" s="186"/>
      <c r="H169" s="186"/>
      <c r="I169" s="186"/>
      <c r="J169" s="211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</row>
    <row r="170" spans="1:24" ht="231" customHeight="1" x14ac:dyDescent="0.6">
      <c r="A170" s="186"/>
      <c r="B170" s="186"/>
      <c r="C170" s="186"/>
      <c r="D170" s="186"/>
      <c r="E170" s="186"/>
      <c r="F170" s="186"/>
      <c r="G170" s="186"/>
      <c r="H170" s="186"/>
      <c r="I170" s="186"/>
      <c r="J170" s="211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</row>
    <row r="171" spans="1:24" ht="231" customHeight="1" x14ac:dyDescent="0.6">
      <c r="A171" s="186"/>
      <c r="B171" s="186"/>
      <c r="C171" s="186"/>
      <c r="D171" s="186"/>
      <c r="E171" s="186"/>
      <c r="F171" s="186"/>
      <c r="G171" s="186"/>
      <c r="H171" s="186"/>
      <c r="I171" s="186"/>
      <c r="J171" s="211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</row>
    <row r="172" spans="1:24" ht="231" customHeight="1" x14ac:dyDescent="0.6">
      <c r="A172" s="186"/>
      <c r="B172" s="186"/>
      <c r="C172" s="186"/>
      <c r="D172" s="186"/>
      <c r="E172" s="186"/>
      <c r="F172" s="186"/>
      <c r="G172" s="186"/>
      <c r="H172" s="186"/>
      <c r="I172" s="186"/>
      <c r="J172" s="211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</row>
  </sheetData>
  <mergeCells count="19">
    <mergeCell ref="N4:N6"/>
    <mergeCell ref="O4:AA4"/>
    <mergeCell ref="O5:AA5"/>
    <mergeCell ref="H4:H6"/>
    <mergeCell ref="I4:I6"/>
    <mergeCell ref="J4:J6"/>
    <mergeCell ref="K4:K6"/>
    <mergeCell ref="L4:L6"/>
    <mergeCell ref="M4:M6"/>
    <mergeCell ref="A1:M1"/>
    <mergeCell ref="A2:J2"/>
    <mergeCell ref="A3:B3"/>
    <mergeCell ref="A4:A6"/>
    <mergeCell ref="B4:B6"/>
    <mergeCell ref="C4:C6"/>
    <mergeCell ref="D4:D6"/>
    <mergeCell ref="E4:E6"/>
    <mergeCell ref="F4:F6"/>
    <mergeCell ref="G4:G6"/>
  </mergeCells>
  <dataValidations count="1">
    <dataValidation type="list" allowBlank="1" showInputMessage="1" showErrorMessage="1" sqref="E18 E7:E11 C9:C11 E13 C13">
      <formula1>#N/A</formula1>
    </dataValidation>
  </dataValidations>
  <pageMargins left="0.70866141732283472" right="0.70866141732283472" top="0.74803149606299213" bottom="0.74803149606299213" header="0.31496062992125984" footer="0.31496062992125984"/>
  <pageSetup paperSize="9" scale="11" fitToHeight="0" orientation="landscape" r:id="rId1"/>
  <headerFooter>
    <oddFooter>&amp;R&amp;"Arial,Bold"&amp;20Page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'C:\Users\LacilP\Desktop\MASTER SDBIP OP\2018 2019\CURRENT After Mid Year Master 18 19\[SDBIP 2018 2019 FINAL FOR MID YEAR MASTER 7 1 19 ic.xlsx]cds strategies 17 18'!#REF!</xm:f>
          </x14:formula1>
          <xm:sqref>C7:C8 C18</xm:sqref>
        </x14:dataValidation>
        <x14:dataValidation type="list" allowBlank="1" showInputMessage="1" showErrorMessage="1">
          <x14:formula1>
            <xm:f>'C:\Users\LungisaniK\Documents\[Copy of SDBIP 2018 2019 FINAL FOR MID YEAR.xlsx]cds strategies 17 18'!#REF!</xm:f>
          </x14:formula1>
          <xm:sqref>C12</xm:sqref>
        </x14:dataValidation>
        <x14:dataValidation type="list" allowBlank="1" showInputMessage="1" showErrorMessage="1">
          <x14:formula1>
            <xm:f>'C:\Users\indrasenc.MSUNDUZI\AppData\Local\Microsoft\Windows\Temporary Internet Files\Content.Outlook\2HR6HDY8\[Copy of Copy of SDBIP 2016 2017 MASTER 21 4 2016 M ZUMA COMM DEV.xlsx]kpa''s'!#REF!</xm:f>
          </x14:formula1>
          <xm:sqref>E12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18.xlsx]kpa''s'!#REF!</xm:f>
          </x14:formula1>
          <xm:sqref>E14:E17</xm:sqref>
        </x14:dataValidation>
        <x14:dataValidation type="list" allowBlank="1" showInputMessage="1" showErrorMessage="1">
          <x14:formula1>
            <xm:f>'C:\MSUNDUZI\SDBIP &amp; OP 17 18\FINAL MID YEAR SDBIP &amp; OP 17 18\FINAL DATA SET MID YEAR 17 18\[SDBIP 2017 2018 MASTER FINAL MID YEAR 16 1 18.xlsx]cds strategies 17 18'!#REF!</xm:f>
          </x14:formula1>
          <xm:sqref>C14:C17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60" zoomScaleNormal="100" workbookViewId="0">
      <selection activeCell="X33" sqref="X32:X33"/>
    </sheetView>
  </sheetViews>
  <sheetFormatPr defaultRowHeight="14.4" x14ac:dyDescent="0.3"/>
  <sheetData>
    <row r="1" spans="1:10" ht="15.6" x14ac:dyDescent="0.3">
      <c r="A1" s="268" t="s">
        <v>832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5.6" x14ac:dyDescent="0.3">
      <c r="A2" s="268" t="s">
        <v>1926</v>
      </c>
      <c r="B2" s="268"/>
      <c r="C2" s="268"/>
      <c r="D2" s="268"/>
      <c r="E2" s="268"/>
      <c r="F2" s="268"/>
      <c r="G2" s="268"/>
      <c r="H2" s="268"/>
      <c r="I2" s="268"/>
      <c r="J2" s="268"/>
    </row>
    <row r="33" spans="2:9" x14ac:dyDescent="0.3">
      <c r="B33" s="269" t="s">
        <v>1927</v>
      </c>
      <c r="C33" s="270"/>
      <c r="D33" s="270"/>
      <c r="E33" s="270"/>
      <c r="F33" s="270"/>
      <c r="G33" s="270"/>
      <c r="H33" s="270"/>
      <c r="I33" s="271"/>
    </row>
    <row r="34" spans="2:9" x14ac:dyDescent="0.3">
      <c r="B34" s="272"/>
      <c r="C34" s="273"/>
      <c r="D34" s="273"/>
      <c r="E34" s="273"/>
      <c r="F34" s="273"/>
      <c r="G34" s="273"/>
      <c r="H34" s="273"/>
      <c r="I34" s="274"/>
    </row>
    <row r="35" spans="2:9" x14ac:dyDescent="0.3">
      <c r="B35" s="272"/>
      <c r="C35" s="273"/>
      <c r="D35" s="273"/>
      <c r="E35" s="273"/>
      <c r="F35" s="273"/>
      <c r="G35" s="273"/>
      <c r="H35" s="273"/>
      <c r="I35" s="274"/>
    </row>
    <row r="36" spans="2:9" x14ac:dyDescent="0.3">
      <c r="B36" s="275"/>
      <c r="C36" s="276"/>
      <c r="D36" s="276"/>
      <c r="E36" s="276"/>
      <c r="F36" s="276"/>
      <c r="G36" s="276"/>
      <c r="H36" s="276"/>
      <c r="I36" s="277"/>
    </row>
  </sheetData>
  <mergeCells count="3">
    <mergeCell ref="A1:J1"/>
    <mergeCell ref="A2:J2"/>
    <mergeCell ref="B33:I3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A159"/>
  <sheetViews>
    <sheetView view="pageBreakPreview" zoomScale="30" zoomScaleNormal="90" zoomScaleSheetLayoutView="30" workbookViewId="0">
      <selection activeCell="E16" sqref="E16:F17"/>
    </sheetView>
  </sheetViews>
  <sheetFormatPr defaultColWidth="9.109375" defaultRowHeight="25.8" x14ac:dyDescent="0.3"/>
  <cols>
    <col min="1" max="1" width="13.5546875" style="33" customWidth="1"/>
    <col min="2" max="2" width="16.33203125" style="33" customWidth="1"/>
    <col min="3" max="3" width="37" style="33" customWidth="1"/>
    <col min="4" max="4" width="25.88671875" style="33" customWidth="1"/>
    <col min="5" max="5" width="35.5546875" style="33" customWidth="1"/>
    <col min="6" max="6" width="37.33203125" style="33" customWidth="1"/>
    <col min="7" max="7" width="51.6640625" style="33" customWidth="1"/>
    <col min="8" max="9" width="51.6640625" style="33" hidden="1" customWidth="1"/>
    <col min="10" max="10" width="29.109375" style="33" customWidth="1"/>
    <col min="11" max="11" width="51.6640625" style="33" customWidth="1"/>
    <col min="12" max="13" width="44.33203125" style="33" customWidth="1"/>
    <col min="14" max="14" width="52" style="33" customWidth="1"/>
    <col min="15" max="15" width="64.6640625" style="33" customWidth="1"/>
    <col min="16" max="16" width="33.21875" style="33" customWidth="1"/>
    <col min="17" max="17" width="26.88671875" style="33" customWidth="1"/>
    <col min="18" max="18" width="30.21875" style="33" customWidth="1"/>
    <col min="19" max="19" width="31.88671875" style="33" customWidth="1"/>
    <col min="20" max="20" width="51.33203125" style="33" customWidth="1"/>
    <col min="21" max="21" width="51" style="33" customWidth="1"/>
    <col min="22" max="22" width="49.44140625" style="33" customWidth="1"/>
    <col min="23" max="23" width="46" style="33" customWidth="1"/>
    <col min="24" max="24" width="38.77734375" style="33" customWidth="1"/>
    <col min="25" max="25" width="42.44140625" style="33" customWidth="1"/>
    <col min="26" max="16384" width="9.109375" style="33"/>
  </cols>
  <sheetData>
    <row r="1" spans="1:53" ht="61.95" customHeight="1" x14ac:dyDescent="0.3">
      <c r="A1" s="284" t="s">
        <v>2</v>
      </c>
      <c r="B1" s="284" t="s">
        <v>3</v>
      </c>
      <c r="C1" s="284" t="s">
        <v>4</v>
      </c>
      <c r="D1" s="284" t="s">
        <v>140</v>
      </c>
      <c r="E1" s="284" t="s">
        <v>7</v>
      </c>
      <c r="F1" s="284" t="s">
        <v>8</v>
      </c>
      <c r="G1" s="284" t="s">
        <v>141</v>
      </c>
      <c r="H1" s="284" t="s">
        <v>9</v>
      </c>
      <c r="I1" s="284" t="s">
        <v>10</v>
      </c>
      <c r="J1" s="284" t="s">
        <v>11</v>
      </c>
      <c r="K1" s="284" t="s">
        <v>142</v>
      </c>
      <c r="L1" s="284" t="s">
        <v>143</v>
      </c>
      <c r="M1" s="288" t="s">
        <v>144</v>
      </c>
      <c r="N1" s="284" t="s">
        <v>14</v>
      </c>
      <c r="O1" s="284" t="s">
        <v>145</v>
      </c>
      <c r="P1" s="284" t="s">
        <v>146</v>
      </c>
      <c r="Q1" s="319" t="s">
        <v>17</v>
      </c>
      <c r="R1" s="319" t="s">
        <v>18</v>
      </c>
      <c r="S1" s="319" t="s">
        <v>19</v>
      </c>
      <c r="T1" s="322" t="s">
        <v>24</v>
      </c>
      <c r="U1" s="322" t="s">
        <v>147</v>
      </c>
      <c r="V1" s="322" t="s">
        <v>30</v>
      </c>
      <c r="W1" s="322" t="s">
        <v>33</v>
      </c>
      <c r="X1" s="325" t="s">
        <v>34</v>
      </c>
      <c r="Y1" s="325" t="s">
        <v>148</v>
      </c>
    </row>
    <row r="2" spans="1:53" ht="46.95" customHeight="1" x14ac:dyDescent="0.3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9"/>
      <c r="N2" s="284"/>
      <c r="O2" s="284"/>
      <c r="P2" s="284"/>
      <c r="Q2" s="320"/>
      <c r="R2" s="320"/>
      <c r="S2" s="320"/>
      <c r="T2" s="323"/>
      <c r="U2" s="323"/>
      <c r="V2" s="323"/>
      <c r="W2" s="323"/>
      <c r="X2" s="325"/>
      <c r="Y2" s="325"/>
    </row>
    <row r="3" spans="1:53" ht="166.5" customHeight="1" x14ac:dyDescent="0.3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90"/>
      <c r="N3" s="326"/>
      <c r="O3" s="326"/>
      <c r="P3" s="326"/>
      <c r="Q3" s="321"/>
      <c r="R3" s="321"/>
      <c r="S3" s="321"/>
      <c r="T3" s="324"/>
      <c r="U3" s="324"/>
      <c r="V3" s="324"/>
      <c r="W3" s="324"/>
      <c r="X3" s="325"/>
      <c r="Y3" s="325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s="35" customFormat="1" ht="202.8" customHeight="1" x14ac:dyDescent="0.3">
      <c r="A4" s="309" t="s">
        <v>35</v>
      </c>
      <c r="B4" s="309" t="s">
        <v>36</v>
      </c>
      <c r="C4" s="305" t="s">
        <v>37</v>
      </c>
      <c r="D4" s="305" t="s">
        <v>129</v>
      </c>
      <c r="E4" s="305" t="s">
        <v>40</v>
      </c>
      <c r="F4" s="305" t="s">
        <v>149</v>
      </c>
      <c r="G4" s="305" t="s">
        <v>150</v>
      </c>
      <c r="H4" s="309" t="s">
        <v>151</v>
      </c>
      <c r="I4" s="309" t="s">
        <v>152</v>
      </c>
      <c r="J4" s="303" t="s">
        <v>49</v>
      </c>
      <c r="K4" s="309" t="s">
        <v>153</v>
      </c>
      <c r="L4" s="305" t="s">
        <v>154</v>
      </c>
      <c r="M4" s="303" t="s">
        <v>49</v>
      </c>
      <c r="N4" s="309" t="s">
        <v>155</v>
      </c>
      <c r="O4" s="309" t="s">
        <v>156</v>
      </c>
      <c r="P4" s="309" t="s">
        <v>157</v>
      </c>
      <c r="Q4" s="309" t="s">
        <v>49</v>
      </c>
      <c r="R4" s="309" t="s">
        <v>49</v>
      </c>
      <c r="S4" s="309" t="s">
        <v>49</v>
      </c>
      <c r="T4" s="309" t="s">
        <v>158</v>
      </c>
      <c r="U4" s="309" t="s">
        <v>49</v>
      </c>
      <c r="V4" s="309" t="s">
        <v>159</v>
      </c>
      <c r="W4" s="309" t="s">
        <v>156</v>
      </c>
      <c r="X4" s="309" t="s">
        <v>160</v>
      </c>
      <c r="Y4" s="301" t="s">
        <v>2122</v>
      </c>
    </row>
    <row r="5" spans="1:53" s="35" customFormat="1" ht="37.799999999999997" customHeight="1" x14ac:dyDescent="0.3">
      <c r="A5" s="318"/>
      <c r="B5" s="318"/>
      <c r="C5" s="305"/>
      <c r="D5" s="305"/>
      <c r="E5" s="305"/>
      <c r="F5" s="305"/>
      <c r="G5" s="305"/>
      <c r="H5" s="318"/>
      <c r="I5" s="318"/>
      <c r="J5" s="304"/>
      <c r="K5" s="318"/>
      <c r="L5" s="305"/>
      <c r="M5" s="304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02"/>
    </row>
    <row r="6" spans="1:53" s="35" customFormat="1" ht="168" customHeight="1" x14ac:dyDescent="0.3">
      <c r="A6" s="297" t="s">
        <v>35</v>
      </c>
      <c r="B6" s="297" t="s">
        <v>36</v>
      </c>
      <c r="C6" s="306" t="s">
        <v>37</v>
      </c>
      <c r="D6" s="314" t="s">
        <v>129</v>
      </c>
      <c r="E6" s="306" t="s">
        <v>40</v>
      </c>
      <c r="F6" s="306" t="s">
        <v>41</v>
      </c>
      <c r="G6" s="306" t="s">
        <v>150</v>
      </c>
      <c r="H6" s="301" t="s">
        <v>130</v>
      </c>
      <c r="I6" s="36" t="s">
        <v>131</v>
      </c>
      <c r="J6" s="309" t="s">
        <v>114</v>
      </c>
      <c r="K6" s="36" t="s">
        <v>133</v>
      </c>
      <c r="L6" s="301" t="s">
        <v>132</v>
      </c>
      <c r="M6" s="303" t="s">
        <v>49</v>
      </c>
      <c r="N6" s="297" t="s">
        <v>134</v>
      </c>
      <c r="O6" s="297" t="s">
        <v>135</v>
      </c>
      <c r="P6" s="37" t="s">
        <v>136</v>
      </c>
      <c r="Q6" s="297" t="s">
        <v>49</v>
      </c>
      <c r="R6" s="297" t="s">
        <v>49</v>
      </c>
      <c r="S6" s="297" t="s">
        <v>49</v>
      </c>
      <c r="T6" s="297" t="s">
        <v>161</v>
      </c>
      <c r="U6" s="297" t="s">
        <v>137</v>
      </c>
      <c r="V6" s="297" t="s">
        <v>138</v>
      </c>
      <c r="W6" s="297" t="s">
        <v>135</v>
      </c>
      <c r="X6" s="297" t="s">
        <v>139</v>
      </c>
      <c r="Y6" s="301" t="s">
        <v>2122</v>
      </c>
    </row>
    <row r="7" spans="1:53" s="35" customFormat="1" ht="33.75" customHeight="1" x14ac:dyDescent="0.3">
      <c r="A7" s="298"/>
      <c r="B7" s="298"/>
      <c r="C7" s="306"/>
      <c r="D7" s="314"/>
      <c r="E7" s="306"/>
      <c r="F7" s="306"/>
      <c r="G7" s="306"/>
      <c r="H7" s="302"/>
      <c r="I7" s="38"/>
      <c r="J7" s="318"/>
      <c r="K7" s="38"/>
      <c r="L7" s="317"/>
      <c r="M7" s="304"/>
      <c r="N7" s="298"/>
      <c r="O7" s="298"/>
      <c r="P7" s="39"/>
      <c r="Q7" s="298"/>
      <c r="R7" s="298"/>
      <c r="S7" s="298"/>
      <c r="T7" s="298"/>
      <c r="U7" s="298"/>
      <c r="V7" s="298"/>
      <c r="W7" s="298"/>
      <c r="X7" s="298"/>
      <c r="Y7" s="302"/>
    </row>
    <row r="8" spans="1:53" s="35" customFormat="1" ht="150" customHeight="1" x14ac:dyDescent="0.3">
      <c r="A8" s="297" t="s">
        <v>35</v>
      </c>
      <c r="B8" s="297" t="s">
        <v>36</v>
      </c>
      <c r="C8" s="306" t="s">
        <v>37</v>
      </c>
      <c r="D8" s="314" t="s">
        <v>129</v>
      </c>
      <c r="E8" s="306" t="s">
        <v>40</v>
      </c>
      <c r="F8" s="306" t="s">
        <v>41</v>
      </c>
      <c r="G8" s="306" t="s">
        <v>150</v>
      </c>
      <c r="H8" s="301" t="s">
        <v>130</v>
      </c>
      <c r="I8" s="36" t="s">
        <v>162</v>
      </c>
      <c r="J8" s="303">
        <v>34</v>
      </c>
      <c r="K8" s="36" t="s">
        <v>163</v>
      </c>
      <c r="L8" s="301" t="s">
        <v>164</v>
      </c>
      <c r="M8" s="303" t="s">
        <v>49</v>
      </c>
      <c r="N8" s="297" t="s">
        <v>165</v>
      </c>
      <c r="O8" s="297" t="s">
        <v>166</v>
      </c>
      <c r="P8" s="37" t="s">
        <v>167</v>
      </c>
      <c r="Q8" s="297" t="s">
        <v>49</v>
      </c>
      <c r="R8" s="297" t="s">
        <v>49</v>
      </c>
      <c r="S8" s="297" t="s">
        <v>49</v>
      </c>
      <c r="T8" s="297" t="s">
        <v>168</v>
      </c>
      <c r="U8" s="297" t="s">
        <v>169</v>
      </c>
      <c r="V8" s="297" t="s">
        <v>170</v>
      </c>
      <c r="W8" s="297" t="s">
        <v>166</v>
      </c>
      <c r="X8" s="297" t="s">
        <v>171</v>
      </c>
      <c r="Y8" s="301" t="s">
        <v>2122</v>
      </c>
    </row>
    <row r="9" spans="1:53" s="35" customFormat="1" ht="47.25" customHeight="1" x14ac:dyDescent="0.3">
      <c r="A9" s="298"/>
      <c r="B9" s="298"/>
      <c r="C9" s="306"/>
      <c r="D9" s="314"/>
      <c r="E9" s="306"/>
      <c r="F9" s="306"/>
      <c r="G9" s="306"/>
      <c r="H9" s="302"/>
      <c r="I9" s="38"/>
      <c r="J9" s="304"/>
      <c r="K9" s="38"/>
      <c r="L9" s="317"/>
      <c r="M9" s="304"/>
      <c r="N9" s="298"/>
      <c r="O9" s="298"/>
      <c r="P9" s="39"/>
      <c r="Q9" s="298"/>
      <c r="R9" s="298"/>
      <c r="S9" s="298"/>
      <c r="T9" s="298"/>
      <c r="U9" s="298"/>
      <c r="V9" s="298"/>
      <c r="W9" s="298"/>
      <c r="X9" s="298"/>
      <c r="Y9" s="302"/>
    </row>
    <row r="10" spans="1:53" s="40" customFormat="1" ht="191.25" customHeight="1" x14ac:dyDescent="0.3">
      <c r="A10" s="297" t="s">
        <v>35</v>
      </c>
      <c r="B10" s="297" t="s">
        <v>36</v>
      </c>
      <c r="C10" s="306" t="s">
        <v>37</v>
      </c>
      <c r="D10" s="314" t="s">
        <v>129</v>
      </c>
      <c r="E10" s="306" t="s">
        <v>40</v>
      </c>
      <c r="F10" s="306" t="s">
        <v>41</v>
      </c>
      <c r="G10" s="306" t="s">
        <v>172</v>
      </c>
      <c r="H10" s="301" t="s">
        <v>130</v>
      </c>
      <c r="I10" s="36" t="s">
        <v>162</v>
      </c>
      <c r="J10" s="303">
        <v>34</v>
      </c>
      <c r="K10" s="297" t="s">
        <v>173</v>
      </c>
      <c r="L10" s="303" t="s">
        <v>49</v>
      </c>
      <c r="M10" s="303" t="s">
        <v>49</v>
      </c>
      <c r="N10" s="297" t="s">
        <v>174</v>
      </c>
      <c r="O10" s="297" t="s">
        <v>175</v>
      </c>
      <c r="P10" s="312" t="s">
        <v>176</v>
      </c>
      <c r="Q10" s="297" t="s">
        <v>49</v>
      </c>
      <c r="R10" s="297" t="s">
        <v>49</v>
      </c>
      <c r="S10" s="297" t="s">
        <v>49</v>
      </c>
      <c r="T10" s="297" t="s">
        <v>177</v>
      </c>
      <c r="U10" s="297" t="s">
        <v>178</v>
      </c>
      <c r="V10" s="297" t="s">
        <v>179</v>
      </c>
      <c r="W10" s="297" t="s">
        <v>175</v>
      </c>
      <c r="X10" s="297" t="s">
        <v>180</v>
      </c>
      <c r="Y10" s="301" t="s">
        <v>2122</v>
      </c>
    </row>
    <row r="11" spans="1:53" s="40" customFormat="1" ht="50.25" customHeight="1" x14ac:dyDescent="0.3">
      <c r="A11" s="298"/>
      <c r="B11" s="298"/>
      <c r="C11" s="306"/>
      <c r="D11" s="314"/>
      <c r="E11" s="306"/>
      <c r="F11" s="306"/>
      <c r="G11" s="306"/>
      <c r="H11" s="302"/>
      <c r="I11" s="38"/>
      <c r="J11" s="304"/>
      <c r="K11" s="298"/>
      <c r="L11" s="304"/>
      <c r="M11" s="304"/>
      <c r="N11" s="298"/>
      <c r="O11" s="298"/>
      <c r="P11" s="313"/>
      <c r="Q11" s="298"/>
      <c r="R11" s="298"/>
      <c r="S11" s="298"/>
      <c r="T11" s="298"/>
      <c r="U11" s="298"/>
      <c r="V11" s="298"/>
      <c r="W11" s="298"/>
      <c r="X11" s="298"/>
      <c r="Y11" s="302"/>
    </row>
    <row r="12" spans="1:53" s="35" customFormat="1" ht="288" customHeight="1" x14ac:dyDescent="0.3">
      <c r="A12" s="297" t="s">
        <v>35</v>
      </c>
      <c r="B12" s="297" t="s">
        <v>36</v>
      </c>
      <c r="C12" s="306" t="s">
        <v>181</v>
      </c>
      <c r="D12" s="314" t="s">
        <v>129</v>
      </c>
      <c r="E12" s="306" t="s">
        <v>40</v>
      </c>
      <c r="F12" s="306" t="s">
        <v>41</v>
      </c>
      <c r="G12" s="306" t="s">
        <v>182</v>
      </c>
      <c r="H12" s="301" t="s">
        <v>130</v>
      </c>
      <c r="I12" s="297" t="s">
        <v>116</v>
      </c>
      <c r="J12" s="301" t="s">
        <v>183</v>
      </c>
      <c r="K12" s="297" t="s">
        <v>184</v>
      </c>
      <c r="L12" s="297" t="s">
        <v>116</v>
      </c>
      <c r="M12" s="303" t="s">
        <v>185</v>
      </c>
      <c r="N12" s="297" t="s">
        <v>117</v>
      </c>
      <c r="O12" s="297" t="s">
        <v>118</v>
      </c>
      <c r="P12" s="312" t="s">
        <v>186</v>
      </c>
      <c r="Q12" s="297" t="s">
        <v>49</v>
      </c>
      <c r="R12" s="297" t="s">
        <v>49</v>
      </c>
      <c r="S12" s="297" t="s">
        <v>49</v>
      </c>
      <c r="T12" s="295" t="s">
        <v>49</v>
      </c>
      <c r="U12" s="295" t="s">
        <v>125</v>
      </c>
      <c r="V12" s="295" t="s">
        <v>126</v>
      </c>
      <c r="W12" s="295" t="s">
        <v>118</v>
      </c>
      <c r="X12" s="297" t="s">
        <v>187</v>
      </c>
      <c r="Y12" s="301" t="s">
        <v>2122</v>
      </c>
    </row>
    <row r="13" spans="1:53" s="35" customFormat="1" ht="31.5" customHeight="1" x14ac:dyDescent="0.3">
      <c r="A13" s="298"/>
      <c r="B13" s="298"/>
      <c r="C13" s="306"/>
      <c r="D13" s="314"/>
      <c r="E13" s="306"/>
      <c r="F13" s="306"/>
      <c r="G13" s="306"/>
      <c r="H13" s="302"/>
      <c r="I13" s="298"/>
      <c r="J13" s="302"/>
      <c r="K13" s="298"/>
      <c r="L13" s="298"/>
      <c r="M13" s="304"/>
      <c r="N13" s="298"/>
      <c r="O13" s="298"/>
      <c r="P13" s="313"/>
      <c r="Q13" s="298"/>
      <c r="R13" s="298"/>
      <c r="S13" s="298"/>
      <c r="T13" s="296"/>
      <c r="U13" s="296"/>
      <c r="V13" s="296"/>
      <c r="W13" s="296"/>
      <c r="X13" s="298"/>
      <c r="Y13" s="302"/>
    </row>
    <row r="14" spans="1:53" s="42" customFormat="1" ht="153" customHeight="1" x14ac:dyDescent="0.3">
      <c r="A14" s="297" t="s">
        <v>35</v>
      </c>
      <c r="B14" s="297" t="s">
        <v>36</v>
      </c>
      <c r="C14" s="306" t="s">
        <v>37</v>
      </c>
      <c r="D14" s="314" t="s">
        <v>129</v>
      </c>
      <c r="E14" s="306" t="s">
        <v>40</v>
      </c>
      <c r="F14" s="306" t="s">
        <v>41</v>
      </c>
      <c r="G14" s="306" t="s">
        <v>182</v>
      </c>
      <c r="H14" s="303" t="s">
        <v>188</v>
      </c>
      <c r="I14" s="303" t="s">
        <v>189</v>
      </c>
      <c r="J14" s="303" t="s">
        <v>190</v>
      </c>
      <c r="K14" s="297" t="s">
        <v>191</v>
      </c>
      <c r="L14" s="303" t="s">
        <v>49</v>
      </c>
      <c r="M14" s="303">
        <v>480</v>
      </c>
      <c r="N14" s="297" t="s">
        <v>192</v>
      </c>
      <c r="O14" s="297" t="s">
        <v>193</v>
      </c>
      <c r="P14" s="41" t="s">
        <v>194</v>
      </c>
      <c r="Q14" s="297" t="s">
        <v>49</v>
      </c>
      <c r="R14" s="297" t="s">
        <v>49</v>
      </c>
      <c r="S14" s="297" t="s">
        <v>49</v>
      </c>
      <c r="T14" s="297" t="s">
        <v>195</v>
      </c>
      <c r="U14" s="297" t="s">
        <v>196</v>
      </c>
      <c r="V14" s="297" t="s">
        <v>197</v>
      </c>
      <c r="W14" s="297" t="s">
        <v>193</v>
      </c>
      <c r="X14" s="297" t="s">
        <v>198</v>
      </c>
      <c r="Y14" s="301" t="s">
        <v>2122</v>
      </c>
    </row>
    <row r="15" spans="1:53" s="42" customFormat="1" ht="46.5" customHeight="1" x14ac:dyDescent="0.3">
      <c r="A15" s="298"/>
      <c r="B15" s="298"/>
      <c r="C15" s="306"/>
      <c r="D15" s="314"/>
      <c r="E15" s="306"/>
      <c r="F15" s="306"/>
      <c r="G15" s="306"/>
      <c r="H15" s="304"/>
      <c r="I15" s="304"/>
      <c r="J15" s="304"/>
      <c r="K15" s="298"/>
      <c r="L15" s="304"/>
      <c r="M15" s="304"/>
      <c r="N15" s="298"/>
      <c r="O15" s="298"/>
      <c r="P15" s="39"/>
      <c r="Q15" s="298"/>
      <c r="R15" s="298"/>
      <c r="S15" s="298"/>
      <c r="T15" s="298"/>
      <c r="U15" s="298"/>
      <c r="V15" s="298"/>
      <c r="W15" s="298"/>
      <c r="X15" s="298"/>
      <c r="Y15" s="302"/>
    </row>
    <row r="16" spans="1:53" s="42" customFormat="1" ht="208.2" customHeight="1" x14ac:dyDescent="0.3">
      <c r="A16" s="297" t="s">
        <v>35</v>
      </c>
      <c r="B16" s="297" t="s">
        <v>36</v>
      </c>
      <c r="C16" s="306" t="s">
        <v>37</v>
      </c>
      <c r="D16" s="314" t="s">
        <v>129</v>
      </c>
      <c r="E16" s="306" t="s">
        <v>40</v>
      </c>
      <c r="F16" s="306" t="s">
        <v>199</v>
      </c>
      <c r="G16" s="306" t="s">
        <v>200</v>
      </c>
      <c r="H16" s="301" t="s">
        <v>63</v>
      </c>
      <c r="I16" s="301" t="s">
        <v>64</v>
      </c>
      <c r="J16" s="303">
        <v>34</v>
      </c>
      <c r="K16" s="301" t="s">
        <v>201</v>
      </c>
      <c r="L16" s="301" t="s">
        <v>202</v>
      </c>
      <c r="M16" s="303" t="s">
        <v>115</v>
      </c>
      <c r="N16" s="297" t="s">
        <v>203</v>
      </c>
      <c r="O16" s="297" t="s">
        <v>204</v>
      </c>
      <c r="P16" s="37" t="s">
        <v>205</v>
      </c>
      <c r="Q16" s="37" t="s">
        <v>49</v>
      </c>
      <c r="R16" s="37" t="s">
        <v>49</v>
      </c>
      <c r="S16" s="37" t="s">
        <v>49</v>
      </c>
      <c r="T16" s="297" t="s">
        <v>69</v>
      </c>
      <c r="U16" s="297" t="s">
        <v>76</v>
      </c>
      <c r="V16" s="297" t="s">
        <v>206</v>
      </c>
      <c r="W16" s="297" t="s">
        <v>204</v>
      </c>
      <c r="X16" s="297" t="s">
        <v>82</v>
      </c>
      <c r="Y16" s="297" t="s">
        <v>207</v>
      </c>
    </row>
    <row r="17" spans="1:53" ht="24" customHeight="1" x14ac:dyDescent="0.3">
      <c r="A17" s="298"/>
      <c r="B17" s="298"/>
      <c r="C17" s="306"/>
      <c r="D17" s="314"/>
      <c r="E17" s="306"/>
      <c r="F17" s="306"/>
      <c r="G17" s="306"/>
      <c r="H17" s="302"/>
      <c r="I17" s="302"/>
      <c r="J17" s="304"/>
      <c r="K17" s="302"/>
      <c r="L17" s="302"/>
      <c r="M17" s="304"/>
      <c r="N17" s="298"/>
      <c r="O17" s="298"/>
      <c r="P17" s="39"/>
      <c r="Q17" s="39"/>
      <c r="R17" s="39"/>
      <c r="S17" s="39"/>
      <c r="T17" s="298"/>
      <c r="U17" s="298"/>
      <c r="V17" s="298"/>
      <c r="W17" s="298"/>
      <c r="X17" s="298"/>
      <c r="Y17" s="29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</row>
    <row r="18" spans="1:53" ht="381.75" customHeight="1" x14ac:dyDescent="0.3">
      <c r="A18" s="295" t="s">
        <v>208</v>
      </c>
      <c r="B18" s="295" t="s">
        <v>209</v>
      </c>
      <c r="C18" s="305" t="s">
        <v>210</v>
      </c>
      <c r="D18" s="314" t="s">
        <v>211</v>
      </c>
      <c r="E18" s="306" t="s">
        <v>40</v>
      </c>
      <c r="F18" s="306" t="s">
        <v>212</v>
      </c>
      <c r="G18" s="306" t="s">
        <v>213</v>
      </c>
      <c r="H18" s="301" t="s">
        <v>214</v>
      </c>
      <c r="I18" s="36" t="s">
        <v>215</v>
      </c>
      <c r="J18" s="303" t="s">
        <v>49</v>
      </c>
      <c r="K18" s="295" t="s">
        <v>216</v>
      </c>
      <c r="L18" s="295" t="s">
        <v>217</v>
      </c>
      <c r="M18" s="303" t="s">
        <v>49</v>
      </c>
      <c r="N18" s="295" t="s">
        <v>216</v>
      </c>
      <c r="O18" s="295" t="s">
        <v>217</v>
      </c>
      <c r="P18" s="291" t="s">
        <v>136</v>
      </c>
      <c r="Q18" s="291" t="s">
        <v>49</v>
      </c>
      <c r="R18" s="291" t="s">
        <v>49</v>
      </c>
      <c r="S18" s="291" t="s">
        <v>49</v>
      </c>
      <c r="T18" s="291" t="s">
        <v>49</v>
      </c>
      <c r="U18" s="291" t="s">
        <v>218</v>
      </c>
      <c r="V18" s="291" t="s">
        <v>49</v>
      </c>
      <c r="W18" s="291" t="s">
        <v>219</v>
      </c>
      <c r="X18" s="295" t="s">
        <v>220</v>
      </c>
      <c r="Y18" s="293" t="s">
        <v>3129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  <row r="19" spans="1:53" ht="48" customHeight="1" x14ac:dyDescent="0.3">
      <c r="A19" s="296"/>
      <c r="B19" s="296"/>
      <c r="C19" s="305"/>
      <c r="D19" s="314"/>
      <c r="E19" s="306"/>
      <c r="F19" s="306"/>
      <c r="G19" s="306"/>
      <c r="H19" s="302"/>
      <c r="I19" s="38"/>
      <c r="J19" s="304"/>
      <c r="K19" s="296"/>
      <c r="L19" s="296" t="s">
        <v>49</v>
      </c>
      <c r="M19" s="304"/>
      <c r="N19" s="296"/>
      <c r="O19" s="296" t="s">
        <v>49</v>
      </c>
      <c r="P19" s="292"/>
      <c r="Q19" s="292" t="s">
        <v>49</v>
      </c>
      <c r="R19" s="292" t="s">
        <v>49</v>
      </c>
      <c r="S19" s="292" t="s">
        <v>49</v>
      </c>
      <c r="T19" s="292"/>
      <c r="U19" s="292" t="s">
        <v>49</v>
      </c>
      <c r="V19" s="292" t="s">
        <v>49</v>
      </c>
      <c r="W19" s="292" t="s">
        <v>49</v>
      </c>
      <c r="X19" s="296"/>
      <c r="Y19" s="29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 ht="378" customHeight="1" x14ac:dyDescent="0.3">
      <c r="A20" s="295" t="s">
        <v>208</v>
      </c>
      <c r="B20" s="295" t="s">
        <v>209</v>
      </c>
      <c r="C20" s="305" t="s">
        <v>210</v>
      </c>
      <c r="D20" s="314" t="s">
        <v>211</v>
      </c>
      <c r="E20" s="306" t="s">
        <v>40</v>
      </c>
      <c r="F20" s="306" t="s">
        <v>221</v>
      </c>
      <c r="G20" s="306" t="s">
        <v>222</v>
      </c>
      <c r="H20" s="301" t="s">
        <v>223</v>
      </c>
      <c r="I20" s="301" t="s">
        <v>224</v>
      </c>
      <c r="J20" s="36" t="s">
        <v>49</v>
      </c>
      <c r="K20" s="295" t="s">
        <v>225</v>
      </c>
      <c r="L20" s="295" t="s">
        <v>226</v>
      </c>
      <c r="M20" s="303" t="s">
        <v>49</v>
      </c>
      <c r="N20" s="295" t="s">
        <v>225</v>
      </c>
      <c r="O20" s="295" t="s">
        <v>226</v>
      </c>
      <c r="P20" s="291" t="s">
        <v>136</v>
      </c>
      <c r="Q20" s="291" t="s">
        <v>49</v>
      </c>
      <c r="R20" s="291" t="s">
        <v>49</v>
      </c>
      <c r="S20" s="291" t="s">
        <v>49</v>
      </c>
      <c r="T20" s="295" t="s">
        <v>227</v>
      </c>
      <c r="U20" s="295" t="s">
        <v>228</v>
      </c>
      <c r="V20" s="295" t="s">
        <v>229</v>
      </c>
      <c r="W20" s="295" t="s">
        <v>230</v>
      </c>
      <c r="X20" s="295" t="s">
        <v>231</v>
      </c>
      <c r="Y20" s="293" t="s">
        <v>3129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 ht="45" customHeight="1" x14ac:dyDescent="0.3">
      <c r="A21" s="296"/>
      <c r="B21" s="296"/>
      <c r="C21" s="305"/>
      <c r="D21" s="314"/>
      <c r="E21" s="306"/>
      <c r="F21" s="306"/>
      <c r="G21" s="306"/>
      <c r="H21" s="302"/>
      <c r="I21" s="302"/>
      <c r="J21" s="38"/>
      <c r="K21" s="296"/>
      <c r="L21" s="296" t="s">
        <v>49</v>
      </c>
      <c r="M21" s="304"/>
      <c r="N21" s="296"/>
      <c r="O21" s="296" t="s">
        <v>49</v>
      </c>
      <c r="P21" s="292"/>
      <c r="Q21" s="292" t="s">
        <v>49</v>
      </c>
      <c r="R21" s="292" t="s">
        <v>49</v>
      </c>
      <c r="S21" s="292" t="s">
        <v>49</v>
      </c>
      <c r="T21" s="296" t="s">
        <v>49</v>
      </c>
      <c r="U21" s="296" t="s">
        <v>49</v>
      </c>
      <c r="V21" s="296" t="s">
        <v>49</v>
      </c>
      <c r="W21" s="296" t="s">
        <v>49</v>
      </c>
      <c r="X21" s="296"/>
      <c r="Y21" s="29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1:53" ht="409.6" customHeight="1" x14ac:dyDescent="0.3">
      <c r="A22" s="295" t="s">
        <v>208</v>
      </c>
      <c r="B22" s="295" t="s">
        <v>209</v>
      </c>
      <c r="C22" s="305" t="s">
        <v>210</v>
      </c>
      <c r="D22" s="314" t="s">
        <v>211</v>
      </c>
      <c r="E22" s="306" t="s">
        <v>40</v>
      </c>
      <c r="F22" s="306" t="s">
        <v>221</v>
      </c>
      <c r="G22" s="306" t="s">
        <v>222</v>
      </c>
      <c r="H22" s="301" t="s">
        <v>232</v>
      </c>
      <c r="I22" s="36" t="s">
        <v>233</v>
      </c>
      <c r="J22" s="36" t="s">
        <v>114</v>
      </c>
      <c r="K22" s="301" t="s">
        <v>234</v>
      </c>
      <c r="L22" s="295" t="s">
        <v>235</v>
      </c>
      <c r="M22" s="303" t="s">
        <v>49</v>
      </c>
      <c r="N22" s="295" t="s">
        <v>236</v>
      </c>
      <c r="O22" s="295" t="s">
        <v>235</v>
      </c>
      <c r="P22" s="291" t="s">
        <v>136</v>
      </c>
      <c r="Q22" s="291" t="s">
        <v>49</v>
      </c>
      <c r="R22" s="291" t="s">
        <v>49</v>
      </c>
      <c r="S22" s="291" t="s">
        <v>49</v>
      </c>
      <c r="T22" s="295" t="s">
        <v>237</v>
      </c>
      <c r="U22" s="295" t="s">
        <v>238</v>
      </c>
      <c r="V22" s="295" t="s">
        <v>239</v>
      </c>
      <c r="W22" s="295" t="s">
        <v>240</v>
      </c>
      <c r="X22" s="295" t="s">
        <v>241</v>
      </c>
      <c r="Y22" s="293" t="s">
        <v>3129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53" ht="45.6" customHeight="1" x14ac:dyDescent="0.3">
      <c r="A23" s="296"/>
      <c r="B23" s="296"/>
      <c r="C23" s="305"/>
      <c r="D23" s="314"/>
      <c r="E23" s="306"/>
      <c r="F23" s="306"/>
      <c r="G23" s="306"/>
      <c r="H23" s="302"/>
      <c r="I23" s="38"/>
      <c r="J23" s="38"/>
      <c r="K23" s="302"/>
      <c r="L23" s="296" t="s">
        <v>49</v>
      </c>
      <c r="M23" s="304"/>
      <c r="N23" s="296"/>
      <c r="O23" s="296" t="s">
        <v>49</v>
      </c>
      <c r="P23" s="292"/>
      <c r="Q23" s="292" t="s">
        <v>49</v>
      </c>
      <c r="R23" s="292" t="s">
        <v>49</v>
      </c>
      <c r="S23" s="292" t="s">
        <v>49</v>
      </c>
      <c r="T23" s="296"/>
      <c r="U23" s="296"/>
      <c r="V23" s="296"/>
      <c r="W23" s="296"/>
      <c r="X23" s="296"/>
      <c r="Y23" s="29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53" ht="409.6" customHeight="1" x14ac:dyDescent="0.3">
      <c r="A24" s="295" t="s">
        <v>208</v>
      </c>
      <c r="B24" s="295" t="s">
        <v>209</v>
      </c>
      <c r="C24" s="305" t="s">
        <v>210</v>
      </c>
      <c r="D24" s="314" t="s">
        <v>211</v>
      </c>
      <c r="E24" s="306" t="s">
        <v>40</v>
      </c>
      <c r="F24" s="306" t="s">
        <v>221</v>
      </c>
      <c r="G24" s="306" t="s">
        <v>222</v>
      </c>
      <c r="H24" s="301" t="s">
        <v>242</v>
      </c>
      <c r="I24" s="301" t="s">
        <v>243</v>
      </c>
      <c r="J24" s="301" t="s">
        <v>49</v>
      </c>
      <c r="K24" s="295" t="s">
        <v>244</v>
      </c>
      <c r="L24" s="295" t="s">
        <v>244</v>
      </c>
      <c r="M24" s="303" t="s">
        <v>49</v>
      </c>
      <c r="N24" s="295" t="s">
        <v>244</v>
      </c>
      <c r="O24" s="295" t="s">
        <v>244</v>
      </c>
      <c r="P24" s="291" t="s">
        <v>245</v>
      </c>
      <c r="Q24" s="291" t="s">
        <v>49</v>
      </c>
      <c r="R24" s="291" t="s">
        <v>49</v>
      </c>
      <c r="S24" s="291" t="s">
        <v>49</v>
      </c>
      <c r="T24" s="291" t="s">
        <v>49</v>
      </c>
      <c r="U24" s="295" t="s">
        <v>244</v>
      </c>
      <c r="V24" s="291" t="s">
        <v>49</v>
      </c>
      <c r="W24" s="295" t="s">
        <v>244</v>
      </c>
      <c r="X24" s="295" t="s">
        <v>246</v>
      </c>
      <c r="Y24" s="293" t="s">
        <v>3129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</row>
    <row r="25" spans="1:53" ht="38.4" customHeight="1" x14ac:dyDescent="0.3">
      <c r="A25" s="296"/>
      <c r="B25" s="296"/>
      <c r="C25" s="305"/>
      <c r="D25" s="314"/>
      <c r="E25" s="306"/>
      <c r="F25" s="306"/>
      <c r="G25" s="306"/>
      <c r="H25" s="302"/>
      <c r="I25" s="302"/>
      <c r="J25" s="302"/>
      <c r="K25" s="296"/>
      <c r="L25" s="296"/>
      <c r="M25" s="304"/>
      <c r="N25" s="296"/>
      <c r="O25" s="296"/>
      <c r="P25" s="292"/>
      <c r="Q25" s="292" t="s">
        <v>49</v>
      </c>
      <c r="R25" s="292" t="s">
        <v>49</v>
      </c>
      <c r="S25" s="292" t="s">
        <v>49</v>
      </c>
      <c r="T25" s="292"/>
      <c r="U25" s="296"/>
      <c r="V25" s="292"/>
      <c r="W25" s="296"/>
      <c r="X25" s="296"/>
      <c r="Y25" s="29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53" s="45" customFormat="1" ht="320.39999999999998" customHeight="1" x14ac:dyDescent="0.3">
      <c r="A26" s="37" t="s">
        <v>208</v>
      </c>
      <c r="B26" s="37" t="s">
        <v>209</v>
      </c>
      <c r="C26" s="301" t="s">
        <v>210</v>
      </c>
      <c r="D26" s="301" t="s">
        <v>247</v>
      </c>
      <c r="E26" s="301" t="s">
        <v>40</v>
      </c>
      <c r="F26" s="301" t="s">
        <v>221</v>
      </c>
      <c r="G26" s="301" t="s">
        <v>222</v>
      </c>
      <c r="H26" s="301" t="s">
        <v>248</v>
      </c>
      <c r="I26" s="301" t="s">
        <v>249</v>
      </c>
      <c r="J26" s="291" t="s">
        <v>49</v>
      </c>
      <c r="K26" s="291" t="s">
        <v>250</v>
      </c>
      <c r="L26" s="291" t="s">
        <v>251</v>
      </c>
      <c r="M26" s="291" t="s">
        <v>49</v>
      </c>
      <c r="N26" s="291" t="s">
        <v>250</v>
      </c>
      <c r="O26" s="291" t="s">
        <v>251</v>
      </c>
      <c r="P26" s="228" t="s">
        <v>252</v>
      </c>
      <c r="Q26" s="44" t="s">
        <v>49</v>
      </c>
      <c r="R26" s="44" t="s">
        <v>49</v>
      </c>
      <c r="S26" s="44" t="s">
        <v>49</v>
      </c>
      <c r="T26" s="295" t="s">
        <v>253</v>
      </c>
      <c r="U26" s="295" t="s">
        <v>254</v>
      </c>
      <c r="V26" s="295" t="s">
        <v>255</v>
      </c>
      <c r="W26" s="295" t="s">
        <v>256</v>
      </c>
      <c r="X26" s="295" t="s">
        <v>257</v>
      </c>
      <c r="Y26" s="293" t="s">
        <v>3129</v>
      </c>
    </row>
    <row r="27" spans="1:53" s="45" customFormat="1" ht="40.799999999999997" customHeight="1" x14ac:dyDescent="0.3">
      <c r="A27" s="41"/>
      <c r="B27" s="41"/>
      <c r="C27" s="302"/>
      <c r="D27" s="302"/>
      <c r="E27" s="302"/>
      <c r="F27" s="302"/>
      <c r="G27" s="302"/>
      <c r="H27" s="302"/>
      <c r="I27" s="302"/>
      <c r="J27" s="292"/>
      <c r="K27" s="292"/>
      <c r="L27" s="292"/>
      <c r="M27" s="292"/>
      <c r="N27" s="292"/>
      <c r="O27" s="292"/>
      <c r="P27" s="229"/>
      <c r="Q27" s="46"/>
      <c r="R27" s="46"/>
      <c r="S27" s="46"/>
      <c r="T27" s="296"/>
      <c r="U27" s="296"/>
      <c r="V27" s="296"/>
      <c r="W27" s="296"/>
      <c r="X27" s="296"/>
      <c r="Y27" s="294"/>
    </row>
    <row r="28" spans="1:53" s="45" customFormat="1" ht="276" customHeight="1" x14ac:dyDescent="0.3">
      <c r="A28" s="41"/>
      <c r="B28" s="41"/>
      <c r="C28" s="301" t="s">
        <v>210</v>
      </c>
      <c r="D28" s="301" t="s">
        <v>247</v>
      </c>
      <c r="E28" s="301" t="s">
        <v>40</v>
      </c>
      <c r="F28" s="301" t="s">
        <v>221</v>
      </c>
      <c r="G28" s="291" t="s">
        <v>222</v>
      </c>
      <c r="H28" s="291" t="s">
        <v>248</v>
      </c>
      <c r="I28" s="291" t="s">
        <v>249</v>
      </c>
      <c r="J28" s="291" t="s">
        <v>49</v>
      </c>
      <c r="K28" s="291" t="s">
        <v>258</v>
      </c>
      <c r="L28" s="291" t="s">
        <v>259</v>
      </c>
      <c r="M28" s="291" t="s">
        <v>49</v>
      </c>
      <c r="N28" s="291" t="s">
        <v>260</v>
      </c>
      <c r="O28" s="291" t="s">
        <v>259</v>
      </c>
      <c r="P28" s="44" t="s">
        <v>252</v>
      </c>
      <c r="Q28" s="44" t="s">
        <v>49</v>
      </c>
      <c r="R28" s="44" t="s">
        <v>49</v>
      </c>
      <c r="S28" s="44" t="s">
        <v>49</v>
      </c>
      <c r="T28" s="25" t="s">
        <v>261</v>
      </c>
      <c r="U28" s="25" t="s">
        <v>262</v>
      </c>
      <c r="V28" s="25" t="s">
        <v>263</v>
      </c>
      <c r="W28" s="25" t="s">
        <v>264</v>
      </c>
      <c r="X28" s="25" t="s">
        <v>257</v>
      </c>
      <c r="Y28" s="293" t="s">
        <v>3129</v>
      </c>
    </row>
    <row r="29" spans="1:53" ht="42" customHeight="1" x14ac:dyDescent="0.3">
      <c r="A29" s="39"/>
      <c r="B29" s="39"/>
      <c r="C29" s="302"/>
      <c r="D29" s="302"/>
      <c r="E29" s="302"/>
      <c r="F29" s="302"/>
      <c r="G29" s="292"/>
      <c r="H29" s="292"/>
      <c r="I29" s="292"/>
      <c r="J29" s="292"/>
      <c r="K29" s="292"/>
      <c r="L29" s="292" t="s">
        <v>49</v>
      </c>
      <c r="M29" s="292"/>
      <c r="N29" s="292"/>
      <c r="O29" s="292" t="s">
        <v>49</v>
      </c>
      <c r="P29" s="48"/>
      <c r="Q29" s="48" t="s">
        <v>49</v>
      </c>
      <c r="R29" s="48" t="s">
        <v>49</v>
      </c>
      <c r="S29" s="48" t="s">
        <v>49</v>
      </c>
      <c r="T29" s="47"/>
      <c r="U29" s="47"/>
      <c r="V29" s="47"/>
      <c r="W29" s="47" t="s">
        <v>49</v>
      </c>
      <c r="X29" s="47"/>
      <c r="Y29" s="29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53" s="34" customFormat="1" ht="306.75" customHeight="1" x14ac:dyDescent="0.3">
      <c r="A30" s="295" t="s">
        <v>208</v>
      </c>
      <c r="B30" s="295" t="s">
        <v>209</v>
      </c>
      <c r="C30" s="305" t="s">
        <v>210</v>
      </c>
      <c r="D30" s="314" t="s">
        <v>247</v>
      </c>
      <c r="E30" s="306" t="s">
        <v>40</v>
      </c>
      <c r="F30" s="306" t="s">
        <v>221</v>
      </c>
      <c r="G30" s="306" t="s">
        <v>222</v>
      </c>
      <c r="H30" s="301" t="s">
        <v>265</v>
      </c>
      <c r="I30" s="36" t="s">
        <v>266</v>
      </c>
      <c r="J30" s="36" t="s">
        <v>267</v>
      </c>
      <c r="K30" s="297" t="s">
        <v>268</v>
      </c>
      <c r="L30" s="301" t="s">
        <v>266</v>
      </c>
      <c r="M30" s="303" t="s">
        <v>49</v>
      </c>
      <c r="N30" s="295" t="s">
        <v>269</v>
      </c>
      <c r="O30" s="295" t="s">
        <v>270</v>
      </c>
      <c r="P30" s="291" t="s">
        <v>252</v>
      </c>
      <c r="Q30" s="291" t="s">
        <v>49</v>
      </c>
      <c r="R30" s="291" t="s">
        <v>49</v>
      </c>
      <c r="S30" s="291" t="s">
        <v>49</v>
      </c>
      <c r="T30" s="295" t="s">
        <v>271</v>
      </c>
      <c r="U30" s="295" t="s">
        <v>272</v>
      </c>
      <c r="V30" s="295" t="s">
        <v>273</v>
      </c>
      <c r="W30" s="295" t="s">
        <v>274</v>
      </c>
      <c r="X30" s="295" t="s">
        <v>275</v>
      </c>
      <c r="Y30" s="293" t="s">
        <v>3129</v>
      </c>
    </row>
    <row r="31" spans="1:53" s="34" customFormat="1" ht="30.6" customHeight="1" x14ac:dyDescent="0.3">
      <c r="A31" s="296"/>
      <c r="B31" s="296"/>
      <c r="C31" s="305"/>
      <c r="D31" s="314"/>
      <c r="E31" s="306"/>
      <c r="F31" s="306"/>
      <c r="G31" s="306"/>
      <c r="H31" s="302"/>
      <c r="I31" s="38"/>
      <c r="J31" s="38"/>
      <c r="K31" s="298"/>
      <c r="L31" s="302"/>
      <c r="M31" s="304"/>
      <c r="N31" s="296"/>
      <c r="O31" s="296"/>
      <c r="P31" s="292"/>
      <c r="Q31" s="292" t="s">
        <v>49</v>
      </c>
      <c r="R31" s="292" t="s">
        <v>49</v>
      </c>
      <c r="S31" s="292" t="s">
        <v>49</v>
      </c>
      <c r="T31" s="296"/>
      <c r="U31" s="296"/>
      <c r="V31" s="296"/>
      <c r="W31" s="296"/>
      <c r="X31" s="296"/>
      <c r="Y31" s="294"/>
    </row>
    <row r="32" spans="1:53" ht="297" customHeight="1" x14ac:dyDescent="0.3">
      <c r="A32" s="295" t="s">
        <v>208</v>
      </c>
      <c r="B32" s="295" t="s">
        <v>209</v>
      </c>
      <c r="C32" s="305" t="s">
        <v>210</v>
      </c>
      <c r="D32" s="314" t="s">
        <v>211</v>
      </c>
      <c r="E32" s="306" t="s">
        <v>40</v>
      </c>
      <c r="F32" s="306" t="s">
        <v>221</v>
      </c>
      <c r="G32" s="306" t="s">
        <v>276</v>
      </c>
      <c r="H32" s="291" t="s">
        <v>277</v>
      </c>
      <c r="I32" s="312" t="s">
        <v>278</v>
      </c>
      <c r="J32" s="315" t="s">
        <v>114</v>
      </c>
      <c r="K32" s="297" t="s">
        <v>279</v>
      </c>
      <c r="L32" s="297" t="s">
        <v>280</v>
      </c>
      <c r="M32" s="303" t="s">
        <v>49</v>
      </c>
      <c r="N32" s="295" t="s">
        <v>281</v>
      </c>
      <c r="O32" s="295" t="s">
        <v>280</v>
      </c>
      <c r="P32" s="43" t="s">
        <v>136</v>
      </c>
      <c r="Q32" s="312" t="s">
        <v>49</v>
      </c>
      <c r="R32" s="312" t="s">
        <v>49</v>
      </c>
      <c r="S32" s="312" t="s">
        <v>49</v>
      </c>
      <c r="T32" s="295" t="s">
        <v>282</v>
      </c>
      <c r="U32" s="295" t="s">
        <v>283</v>
      </c>
      <c r="V32" s="295" t="s">
        <v>284</v>
      </c>
      <c r="W32" s="295" t="s">
        <v>280</v>
      </c>
      <c r="X32" s="295" t="s">
        <v>275</v>
      </c>
      <c r="Y32" s="293" t="s">
        <v>3129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</row>
    <row r="33" spans="1:53" ht="31.95" customHeight="1" x14ac:dyDescent="0.3">
      <c r="A33" s="296"/>
      <c r="B33" s="296"/>
      <c r="C33" s="305"/>
      <c r="D33" s="314"/>
      <c r="E33" s="306"/>
      <c r="F33" s="306"/>
      <c r="G33" s="306"/>
      <c r="H33" s="292"/>
      <c r="I33" s="313"/>
      <c r="J33" s="316"/>
      <c r="K33" s="298"/>
      <c r="L33" s="298"/>
      <c r="M33" s="304"/>
      <c r="N33" s="296"/>
      <c r="O33" s="296"/>
      <c r="P33" s="47"/>
      <c r="Q33" s="313"/>
      <c r="R33" s="313"/>
      <c r="S33" s="313"/>
      <c r="T33" s="296"/>
      <c r="U33" s="296"/>
      <c r="V33" s="296"/>
      <c r="W33" s="296"/>
      <c r="X33" s="296"/>
      <c r="Y33" s="29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</row>
    <row r="34" spans="1:53" ht="357" customHeight="1" x14ac:dyDescent="0.3">
      <c r="A34" s="295" t="s">
        <v>208</v>
      </c>
      <c r="B34" s="295" t="s">
        <v>209</v>
      </c>
      <c r="C34" s="305" t="s">
        <v>210</v>
      </c>
      <c r="D34" s="314" t="s">
        <v>247</v>
      </c>
      <c r="E34" s="306" t="s">
        <v>40</v>
      </c>
      <c r="F34" s="306" t="s">
        <v>221</v>
      </c>
      <c r="G34" s="306" t="s">
        <v>276</v>
      </c>
      <c r="H34" s="301" t="s">
        <v>285</v>
      </c>
      <c r="I34" s="36" t="s">
        <v>286</v>
      </c>
      <c r="J34" s="36" t="s">
        <v>114</v>
      </c>
      <c r="K34" s="301" t="s">
        <v>287</v>
      </c>
      <c r="L34" s="301" t="s">
        <v>288</v>
      </c>
      <c r="M34" s="303" t="s">
        <v>49</v>
      </c>
      <c r="N34" s="295" t="s">
        <v>289</v>
      </c>
      <c r="O34" s="295" t="s">
        <v>290</v>
      </c>
      <c r="P34" s="291" t="s">
        <v>136</v>
      </c>
      <c r="Q34" s="312" t="s">
        <v>49</v>
      </c>
      <c r="R34" s="312" t="s">
        <v>49</v>
      </c>
      <c r="S34" s="312" t="s">
        <v>49</v>
      </c>
      <c r="T34" s="295" t="s">
        <v>291</v>
      </c>
      <c r="U34" s="295" t="s">
        <v>292</v>
      </c>
      <c r="V34" s="295" t="s">
        <v>293</v>
      </c>
      <c r="W34" s="295" t="s">
        <v>294</v>
      </c>
      <c r="X34" s="295" t="s">
        <v>275</v>
      </c>
      <c r="Y34" s="293" t="s">
        <v>3129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 ht="28.2" x14ac:dyDescent="0.3">
      <c r="A35" s="296"/>
      <c r="B35" s="296"/>
      <c r="C35" s="305"/>
      <c r="D35" s="314"/>
      <c r="E35" s="306"/>
      <c r="F35" s="306"/>
      <c r="G35" s="306"/>
      <c r="H35" s="302"/>
      <c r="I35" s="38"/>
      <c r="J35" s="38"/>
      <c r="K35" s="302"/>
      <c r="L35" s="302"/>
      <c r="M35" s="304"/>
      <c r="N35" s="296"/>
      <c r="O35" s="296" t="s">
        <v>49</v>
      </c>
      <c r="P35" s="292"/>
      <c r="Q35" s="313"/>
      <c r="R35" s="313"/>
      <c r="S35" s="313"/>
      <c r="T35" s="296"/>
      <c r="U35" s="296"/>
      <c r="V35" s="296"/>
      <c r="W35" s="296"/>
      <c r="X35" s="296"/>
      <c r="Y35" s="29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spans="1:53" ht="408" customHeight="1" x14ac:dyDescent="0.3">
      <c r="A36" s="305" t="s">
        <v>295</v>
      </c>
      <c r="B36" s="305" t="s">
        <v>296</v>
      </c>
      <c r="C36" s="305" t="s">
        <v>297</v>
      </c>
      <c r="D36" s="305" t="s">
        <v>298</v>
      </c>
      <c r="E36" s="306" t="s">
        <v>40</v>
      </c>
      <c r="F36" s="305" t="s">
        <v>299</v>
      </c>
      <c r="G36" s="305" t="s">
        <v>300</v>
      </c>
      <c r="H36" s="301" t="s">
        <v>301</v>
      </c>
      <c r="I36" s="36" t="s">
        <v>302</v>
      </c>
      <c r="J36" s="36" t="s">
        <v>114</v>
      </c>
      <c r="K36" s="301" t="s">
        <v>303</v>
      </c>
      <c r="L36" s="301" t="s">
        <v>304</v>
      </c>
      <c r="M36" s="303" t="s">
        <v>49</v>
      </c>
      <c r="N36" s="297" t="s">
        <v>305</v>
      </c>
      <c r="O36" s="297" t="s">
        <v>304</v>
      </c>
      <c r="P36" s="43" t="s">
        <v>306</v>
      </c>
      <c r="Q36" s="37" t="s">
        <v>49</v>
      </c>
      <c r="R36" s="37" t="s">
        <v>49</v>
      </c>
      <c r="S36" s="37" t="s">
        <v>49</v>
      </c>
      <c r="T36" s="295" t="s">
        <v>307</v>
      </c>
      <c r="U36" s="295" t="s">
        <v>308</v>
      </c>
      <c r="V36" s="295" t="s">
        <v>309</v>
      </c>
      <c r="W36" s="295" t="s">
        <v>310</v>
      </c>
      <c r="X36" s="295" t="s">
        <v>311</v>
      </c>
      <c r="Y36" s="295" t="s">
        <v>2121</v>
      </c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s="40" customFormat="1" ht="28.2" x14ac:dyDescent="0.3">
      <c r="A37" s="305"/>
      <c r="B37" s="305"/>
      <c r="C37" s="305"/>
      <c r="D37" s="305"/>
      <c r="E37" s="306"/>
      <c r="F37" s="305"/>
      <c r="G37" s="305"/>
      <c r="H37" s="302"/>
      <c r="I37" s="38"/>
      <c r="J37" s="38"/>
      <c r="K37" s="302"/>
      <c r="L37" s="302"/>
      <c r="M37" s="304"/>
      <c r="N37" s="298"/>
      <c r="O37" s="298" t="s">
        <v>49</v>
      </c>
      <c r="P37" s="39"/>
      <c r="Q37" s="37"/>
      <c r="R37" s="37"/>
      <c r="S37" s="37"/>
      <c r="T37" s="296"/>
      <c r="U37" s="296"/>
      <c r="V37" s="296"/>
      <c r="W37" s="296"/>
      <c r="X37" s="296"/>
      <c r="Y37" s="296"/>
    </row>
    <row r="38" spans="1:53" ht="273" customHeight="1" x14ac:dyDescent="0.3">
      <c r="A38" s="305" t="s">
        <v>295</v>
      </c>
      <c r="B38" s="305" t="s">
        <v>296</v>
      </c>
      <c r="C38" s="305" t="s">
        <v>297</v>
      </c>
      <c r="D38" s="305" t="s">
        <v>298</v>
      </c>
      <c r="E38" s="306" t="s">
        <v>40</v>
      </c>
      <c r="F38" s="305" t="s">
        <v>299</v>
      </c>
      <c r="G38" s="309" t="s">
        <v>300</v>
      </c>
      <c r="H38" s="301" t="s">
        <v>312</v>
      </c>
      <c r="I38" s="36" t="s">
        <v>313</v>
      </c>
      <c r="J38" s="36" t="s">
        <v>49</v>
      </c>
      <c r="K38" s="301" t="s">
        <v>314</v>
      </c>
      <c r="L38" s="301" t="s">
        <v>315</v>
      </c>
      <c r="M38" s="303" t="s">
        <v>49</v>
      </c>
      <c r="N38" s="297" t="s">
        <v>316</v>
      </c>
      <c r="O38" s="297" t="s">
        <v>317</v>
      </c>
      <c r="P38" s="43" t="s">
        <v>136</v>
      </c>
      <c r="Q38" s="37" t="s">
        <v>49</v>
      </c>
      <c r="R38" s="37" t="s">
        <v>49</v>
      </c>
      <c r="S38" s="37" t="s">
        <v>49</v>
      </c>
      <c r="T38" s="295" t="s">
        <v>49</v>
      </c>
      <c r="U38" s="295" t="s">
        <v>49</v>
      </c>
      <c r="V38" s="295" t="s">
        <v>317</v>
      </c>
      <c r="W38" s="295" t="s">
        <v>317</v>
      </c>
      <c r="X38" s="295" t="s">
        <v>318</v>
      </c>
      <c r="Y38" s="295" t="s">
        <v>2121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</row>
    <row r="39" spans="1:53" ht="28.2" x14ac:dyDescent="0.3">
      <c r="A39" s="305"/>
      <c r="B39" s="305"/>
      <c r="C39" s="305"/>
      <c r="D39" s="305"/>
      <c r="E39" s="306"/>
      <c r="F39" s="305"/>
      <c r="G39" s="310"/>
      <c r="H39" s="302"/>
      <c r="I39" s="38"/>
      <c r="J39" s="38"/>
      <c r="K39" s="302"/>
      <c r="L39" s="302"/>
      <c r="M39" s="304"/>
      <c r="N39" s="298"/>
      <c r="O39" s="298" t="s">
        <v>49</v>
      </c>
      <c r="P39" s="47"/>
      <c r="Q39" s="37"/>
      <c r="R39" s="37"/>
      <c r="S39" s="37"/>
      <c r="T39" s="296"/>
      <c r="U39" s="296"/>
      <c r="V39" s="296"/>
      <c r="W39" s="296"/>
      <c r="X39" s="296"/>
      <c r="Y39" s="29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 ht="381" customHeight="1" x14ac:dyDescent="0.3">
      <c r="A40" s="311" t="s">
        <v>295</v>
      </c>
      <c r="B40" s="311" t="s">
        <v>296</v>
      </c>
      <c r="C40" s="311" t="s">
        <v>297</v>
      </c>
      <c r="D40" s="311" t="s">
        <v>298</v>
      </c>
      <c r="E40" s="311" t="s">
        <v>40</v>
      </c>
      <c r="F40" s="311" t="s">
        <v>299</v>
      </c>
      <c r="G40" s="311" t="s">
        <v>300</v>
      </c>
      <c r="H40" s="307" t="s">
        <v>319</v>
      </c>
      <c r="I40" s="226" t="s">
        <v>320</v>
      </c>
      <c r="J40" s="226" t="s">
        <v>114</v>
      </c>
      <c r="K40" s="299" t="s">
        <v>2115</v>
      </c>
      <c r="L40" s="307" t="s">
        <v>49</v>
      </c>
      <c r="M40" s="307" t="s">
        <v>49</v>
      </c>
      <c r="N40" s="299" t="s">
        <v>2116</v>
      </c>
      <c r="O40" s="299" t="s">
        <v>2117</v>
      </c>
      <c r="P40" s="307" t="s">
        <v>136</v>
      </c>
      <c r="Q40" s="307" t="s">
        <v>49</v>
      </c>
      <c r="R40" s="307" t="s">
        <v>49</v>
      </c>
      <c r="S40" s="307" t="s">
        <v>49</v>
      </c>
      <c r="T40" s="299" t="s">
        <v>2118</v>
      </c>
      <c r="U40" s="299" t="s">
        <v>2119</v>
      </c>
      <c r="V40" s="299" t="s">
        <v>2120</v>
      </c>
      <c r="W40" s="299" t="s">
        <v>2117</v>
      </c>
      <c r="X40" s="299" t="s">
        <v>321</v>
      </c>
      <c r="Y40" s="295" t="s">
        <v>2121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 ht="28.2" x14ac:dyDescent="0.3">
      <c r="A41" s="311"/>
      <c r="B41" s="311"/>
      <c r="C41" s="311"/>
      <c r="D41" s="311"/>
      <c r="E41" s="311"/>
      <c r="F41" s="311"/>
      <c r="G41" s="311"/>
      <c r="H41" s="308"/>
      <c r="I41" s="227"/>
      <c r="J41" s="227"/>
      <c r="K41" s="300" t="s">
        <v>49</v>
      </c>
      <c r="L41" s="308"/>
      <c r="M41" s="308"/>
      <c r="N41" s="300" t="s">
        <v>49</v>
      </c>
      <c r="O41" s="300" t="s">
        <v>49</v>
      </c>
      <c r="P41" s="308"/>
      <c r="Q41" s="308"/>
      <c r="R41" s="308"/>
      <c r="S41" s="308"/>
      <c r="T41" s="300"/>
      <c r="U41" s="300"/>
      <c r="V41" s="300"/>
      <c r="W41" s="300"/>
      <c r="X41" s="300"/>
      <c r="Y41" s="296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 ht="342" customHeight="1" x14ac:dyDescent="0.3">
      <c r="A42" s="305" t="s">
        <v>295</v>
      </c>
      <c r="B42" s="305" t="s">
        <v>296</v>
      </c>
      <c r="C42" s="305" t="s">
        <v>297</v>
      </c>
      <c r="D42" s="305" t="s">
        <v>298</v>
      </c>
      <c r="E42" s="306" t="s">
        <v>40</v>
      </c>
      <c r="F42" s="305" t="s">
        <v>299</v>
      </c>
      <c r="G42" s="305" t="s">
        <v>300</v>
      </c>
      <c r="H42" s="301" t="s">
        <v>322</v>
      </c>
      <c r="I42" s="36" t="s">
        <v>323</v>
      </c>
      <c r="J42" s="36" t="s">
        <v>114</v>
      </c>
      <c r="K42" s="297" t="s">
        <v>324</v>
      </c>
      <c r="L42" s="301" t="s">
        <v>325</v>
      </c>
      <c r="M42" s="303" t="s">
        <v>49</v>
      </c>
      <c r="N42" s="297" t="s">
        <v>324</v>
      </c>
      <c r="O42" s="297" t="s">
        <v>326</v>
      </c>
      <c r="P42" s="43" t="s">
        <v>136</v>
      </c>
      <c r="Q42" s="37" t="s">
        <v>49</v>
      </c>
      <c r="R42" s="37" t="s">
        <v>49</v>
      </c>
      <c r="S42" s="37" t="s">
        <v>49</v>
      </c>
      <c r="T42" s="295" t="s">
        <v>327</v>
      </c>
      <c r="U42" s="295" t="s">
        <v>328</v>
      </c>
      <c r="V42" s="295" t="s">
        <v>329</v>
      </c>
      <c r="W42" s="295" t="s">
        <v>326</v>
      </c>
      <c r="X42" s="295" t="s">
        <v>330</v>
      </c>
      <c r="Y42" s="295" t="s">
        <v>2121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 ht="28.2" x14ac:dyDescent="0.3">
      <c r="A43" s="305"/>
      <c r="B43" s="305"/>
      <c r="C43" s="305"/>
      <c r="D43" s="305"/>
      <c r="E43" s="306"/>
      <c r="F43" s="305"/>
      <c r="G43" s="305"/>
      <c r="H43" s="302"/>
      <c r="I43" s="38"/>
      <c r="J43" s="38"/>
      <c r="K43" s="298" t="s">
        <v>49</v>
      </c>
      <c r="L43" s="302"/>
      <c r="M43" s="304"/>
      <c r="N43" s="298" t="s">
        <v>49</v>
      </c>
      <c r="O43" s="298" t="s">
        <v>49</v>
      </c>
      <c r="P43" s="47"/>
      <c r="Q43" s="37"/>
      <c r="R43" s="37"/>
      <c r="S43" s="37"/>
      <c r="T43" s="296"/>
      <c r="U43" s="296"/>
      <c r="V43" s="296"/>
      <c r="W43" s="296"/>
      <c r="X43" s="296"/>
      <c r="Y43" s="296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 ht="225" customHeight="1" x14ac:dyDescent="0.3">
      <c r="A44" s="305" t="s">
        <v>295</v>
      </c>
      <c r="B44" s="305" t="s">
        <v>296</v>
      </c>
      <c r="C44" s="305" t="s">
        <v>297</v>
      </c>
      <c r="D44" s="305" t="s">
        <v>298</v>
      </c>
      <c r="E44" s="306" t="s">
        <v>40</v>
      </c>
      <c r="F44" s="305" t="s">
        <v>299</v>
      </c>
      <c r="G44" s="305" t="s">
        <v>300</v>
      </c>
      <c r="H44" s="301" t="s">
        <v>322</v>
      </c>
      <c r="I44" s="36" t="s">
        <v>331</v>
      </c>
      <c r="J44" s="36" t="s">
        <v>114</v>
      </c>
      <c r="K44" s="297" t="s">
        <v>332</v>
      </c>
      <c r="L44" s="301" t="s">
        <v>333</v>
      </c>
      <c r="M44" s="303" t="s">
        <v>49</v>
      </c>
      <c r="N44" s="297" t="s">
        <v>334</v>
      </c>
      <c r="O44" s="297" t="s">
        <v>332</v>
      </c>
      <c r="P44" s="43" t="s">
        <v>136</v>
      </c>
      <c r="Q44" s="37" t="s">
        <v>49</v>
      </c>
      <c r="R44" s="37" t="s">
        <v>49</v>
      </c>
      <c r="S44" s="37" t="s">
        <v>49</v>
      </c>
      <c r="T44" s="295" t="s">
        <v>335</v>
      </c>
      <c r="U44" s="295" t="s">
        <v>336</v>
      </c>
      <c r="V44" s="295" t="s">
        <v>337</v>
      </c>
      <c r="W44" s="295" t="s">
        <v>332</v>
      </c>
      <c r="X44" s="295" t="s">
        <v>330</v>
      </c>
      <c r="Y44" s="295" t="s">
        <v>2121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 ht="34.200000000000003" customHeight="1" x14ac:dyDescent="0.3">
      <c r="A45" s="305"/>
      <c r="B45" s="305"/>
      <c r="C45" s="305"/>
      <c r="D45" s="305"/>
      <c r="E45" s="306"/>
      <c r="F45" s="305"/>
      <c r="G45" s="305"/>
      <c r="H45" s="302"/>
      <c r="I45" s="38"/>
      <c r="J45" s="38"/>
      <c r="K45" s="298" t="s">
        <v>49</v>
      </c>
      <c r="L45" s="302"/>
      <c r="M45" s="304"/>
      <c r="N45" s="298" t="s">
        <v>49</v>
      </c>
      <c r="O45" s="298" t="s">
        <v>49</v>
      </c>
      <c r="P45" s="47"/>
      <c r="Q45" s="37"/>
      <c r="R45" s="37"/>
      <c r="S45" s="37"/>
      <c r="T45" s="296"/>
      <c r="U45" s="296"/>
      <c r="V45" s="296"/>
      <c r="W45" s="296"/>
      <c r="X45" s="296"/>
      <c r="Y45" s="296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spans="1:53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53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53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</sheetData>
  <mergeCells count="486">
    <mergeCell ref="Y28:Y29"/>
    <mergeCell ref="R1:R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  <mergeCell ref="O4:O5"/>
    <mergeCell ref="V6:V7"/>
    <mergeCell ref="W6:W7"/>
    <mergeCell ref="Y1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1:S3"/>
    <mergeCell ref="T1:T3"/>
    <mergeCell ref="U1:U3"/>
    <mergeCell ref="V1:V3"/>
    <mergeCell ref="W1:W3"/>
    <mergeCell ref="X1:X3"/>
    <mergeCell ref="M1:M3"/>
    <mergeCell ref="N1:N3"/>
    <mergeCell ref="O1:O3"/>
    <mergeCell ref="P1:P3"/>
    <mergeCell ref="Q1:Q3"/>
    <mergeCell ref="S8:S9"/>
    <mergeCell ref="T8:T9"/>
    <mergeCell ref="U8:U9"/>
    <mergeCell ref="V4:V5"/>
    <mergeCell ref="W4:W5"/>
    <mergeCell ref="X4:X5"/>
    <mergeCell ref="Y4:Y5"/>
    <mergeCell ref="A6:A7"/>
    <mergeCell ref="B6:B7"/>
    <mergeCell ref="C6:C7"/>
    <mergeCell ref="D6:D7"/>
    <mergeCell ref="E6:E7"/>
    <mergeCell ref="F6:F7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M10:M11"/>
    <mergeCell ref="N10:N11"/>
    <mergeCell ref="O10:O11"/>
    <mergeCell ref="P10:P11"/>
    <mergeCell ref="X6:X7"/>
    <mergeCell ref="Y6:Y7"/>
    <mergeCell ref="A8:A9"/>
    <mergeCell ref="B8:B9"/>
    <mergeCell ref="C8:C9"/>
    <mergeCell ref="D8:D9"/>
    <mergeCell ref="E8:E9"/>
    <mergeCell ref="F8:F9"/>
    <mergeCell ref="O6:O7"/>
    <mergeCell ref="Q6:Q7"/>
    <mergeCell ref="R6:R7"/>
    <mergeCell ref="S6:S7"/>
    <mergeCell ref="T6:T7"/>
    <mergeCell ref="U6:U7"/>
    <mergeCell ref="G6:G7"/>
    <mergeCell ref="H6:H7"/>
    <mergeCell ref="J6:J7"/>
    <mergeCell ref="L6:L7"/>
    <mergeCell ref="M6:M7"/>
    <mergeCell ref="N6:N7"/>
    <mergeCell ref="O8:O9"/>
    <mergeCell ref="Q8:Q9"/>
    <mergeCell ref="R8:R9"/>
    <mergeCell ref="G8:G9"/>
    <mergeCell ref="H8:H9"/>
    <mergeCell ref="J8:J9"/>
    <mergeCell ref="L8:L9"/>
    <mergeCell ref="M8:M9"/>
    <mergeCell ref="N8:N9"/>
    <mergeCell ref="V8:V9"/>
    <mergeCell ref="W8:W9"/>
    <mergeCell ref="X8:X9"/>
    <mergeCell ref="T10:T11"/>
    <mergeCell ref="U10:U11"/>
    <mergeCell ref="V10:V11"/>
    <mergeCell ref="W10:W11"/>
    <mergeCell ref="X10:X11"/>
    <mergeCell ref="Y10:Y11"/>
    <mergeCell ref="Y8:Y9"/>
    <mergeCell ref="Q10:Q11"/>
    <mergeCell ref="R10:R11"/>
    <mergeCell ref="S10:S11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0:G11"/>
    <mergeCell ref="H10:H11"/>
    <mergeCell ref="J10:J11"/>
    <mergeCell ref="K10:K11"/>
    <mergeCell ref="L10:L11"/>
    <mergeCell ref="Y12:Y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W14:W15"/>
    <mergeCell ref="X14:X15"/>
    <mergeCell ref="Y14:Y15"/>
    <mergeCell ref="A16:A17"/>
    <mergeCell ref="B16:B17"/>
    <mergeCell ref="C16:C17"/>
    <mergeCell ref="D16:D17"/>
    <mergeCell ref="E16:E17"/>
    <mergeCell ref="F16:F17"/>
    <mergeCell ref="G16:G17"/>
    <mergeCell ref="Q14:Q15"/>
    <mergeCell ref="R14:R15"/>
    <mergeCell ref="S14:S15"/>
    <mergeCell ref="T14:T15"/>
    <mergeCell ref="U14:U15"/>
    <mergeCell ref="V14:V15"/>
    <mergeCell ref="J14:J15"/>
    <mergeCell ref="K14:K15"/>
    <mergeCell ref="L14:L15"/>
    <mergeCell ref="M14:M15"/>
    <mergeCell ref="N14:N15"/>
    <mergeCell ref="O14:O15"/>
    <mergeCell ref="X16:X17"/>
    <mergeCell ref="Y16:Y17"/>
    <mergeCell ref="A18:A19"/>
    <mergeCell ref="B18:B19"/>
    <mergeCell ref="C18:C19"/>
    <mergeCell ref="D18:D19"/>
    <mergeCell ref="E18:E19"/>
    <mergeCell ref="F18:F19"/>
    <mergeCell ref="G18:G19"/>
    <mergeCell ref="H18:H19"/>
    <mergeCell ref="N16:N17"/>
    <mergeCell ref="O16:O17"/>
    <mergeCell ref="T16:T17"/>
    <mergeCell ref="U16:U17"/>
    <mergeCell ref="V16:V17"/>
    <mergeCell ref="W16:W17"/>
    <mergeCell ref="H16:H17"/>
    <mergeCell ref="I16:I17"/>
    <mergeCell ref="J16:J17"/>
    <mergeCell ref="K16:K17"/>
    <mergeCell ref="L16:L17"/>
    <mergeCell ref="M16:M17"/>
    <mergeCell ref="V18:V19"/>
    <mergeCell ref="W18:W19"/>
    <mergeCell ref="X18:X19"/>
    <mergeCell ref="Y18:Y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N22:N23"/>
    <mergeCell ref="A22:A23"/>
    <mergeCell ref="B22:B23"/>
    <mergeCell ref="C22:C23"/>
    <mergeCell ref="D22:D23"/>
    <mergeCell ref="E22:E23"/>
    <mergeCell ref="F22:F23"/>
    <mergeCell ref="T20:T21"/>
    <mergeCell ref="U20:U21"/>
    <mergeCell ref="G20:G21"/>
    <mergeCell ref="H20:H21"/>
    <mergeCell ref="I20:I21"/>
    <mergeCell ref="K20:K21"/>
    <mergeCell ref="L20:L21"/>
    <mergeCell ref="M20:M21"/>
    <mergeCell ref="I24:I25"/>
    <mergeCell ref="J24:J25"/>
    <mergeCell ref="K24:K25"/>
    <mergeCell ref="U22:U23"/>
    <mergeCell ref="V22:V23"/>
    <mergeCell ref="W22:W23"/>
    <mergeCell ref="X22:X23"/>
    <mergeCell ref="Y22:Y23"/>
    <mergeCell ref="A24:A25"/>
    <mergeCell ref="B24:B25"/>
    <mergeCell ref="C24:C25"/>
    <mergeCell ref="D24:D25"/>
    <mergeCell ref="E24:E25"/>
    <mergeCell ref="O22:O23"/>
    <mergeCell ref="P22:P23"/>
    <mergeCell ref="Q22:Q23"/>
    <mergeCell ref="R22:R23"/>
    <mergeCell ref="S22:S23"/>
    <mergeCell ref="T22:T23"/>
    <mergeCell ref="G22:G23"/>
    <mergeCell ref="H22:H23"/>
    <mergeCell ref="K22:K23"/>
    <mergeCell ref="L22:L23"/>
    <mergeCell ref="M22:M23"/>
    <mergeCell ref="X24:X25"/>
    <mergeCell ref="Y24:Y25"/>
    <mergeCell ref="C26:C27"/>
    <mergeCell ref="D26:D27"/>
    <mergeCell ref="E26:E27"/>
    <mergeCell ref="F26:F27"/>
    <mergeCell ref="G26:G27"/>
    <mergeCell ref="H26:H27"/>
    <mergeCell ref="I26:I27"/>
    <mergeCell ref="R24:R25"/>
    <mergeCell ref="S24:S25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F24:F25"/>
    <mergeCell ref="G24:G25"/>
    <mergeCell ref="H24:H25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C28:C29"/>
    <mergeCell ref="D28:D29"/>
    <mergeCell ref="E28:E29"/>
    <mergeCell ref="F28:F29"/>
    <mergeCell ref="G28:G29"/>
    <mergeCell ref="H28:H29"/>
    <mergeCell ref="W30:W31"/>
    <mergeCell ref="X30:X31"/>
    <mergeCell ref="Y30:Y31"/>
    <mergeCell ref="A32:A33"/>
    <mergeCell ref="B32:B33"/>
    <mergeCell ref="C32:C33"/>
    <mergeCell ref="D32:D33"/>
    <mergeCell ref="E32:E33"/>
    <mergeCell ref="F32:F33"/>
    <mergeCell ref="G32:G33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U32:U33"/>
    <mergeCell ref="V32:V33"/>
    <mergeCell ref="W32:W33"/>
    <mergeCell ref="X32:X33"/>
    <mergeCell ref="Y32:Y33"/>
    <mergeCell ref="A34:A35"/>
    <mergeCell ref="B34:B35"/>
    <mergeCell ref="C34:C35"/>
    <mergeCell ref="D34:D35"/>
    <mergeCell ref="E34:E35"/>
    <mergeCell ref="N32:N33"/>
    <mergeCell ref="O32:O33"/>
    <mergeCell ref="Q32:Q33"/>
    <mergeCell ref="R32:R33"/>
    <mergeCell ref="S32:S33"/>
    <mergeCell ref="T32:T33"/>
    <mergeCell ref="H32:H33"/>
    <mergeCell ref="I32:I33"/>
    <mergeCell ref="J32:J33"/>
    <mergeCell ref="K32:K33"/>
    <mergeCell ref="L32:L33"/>
    <mergeCell ref="M32:M33"/>
    <mergeCell ref="Y34:Y35"/>
    <mergeCell ref="N34:N35"/>
    <mergeCell ref="O34:O35"/>
    <mergeCell ref="P34:P35"/>
    <mergeCell ref="W34:W35"/>
    <mergeCell ref="X34:X35"/>
    <mergeCell ref="Q34:Q35"/>
    <mergeCell ref="R34:R35"/>
    <mergeCell ref="S34:S35"/>
    <mergeCell ref="F34:F35"/>
    <mergeCell ref="G34:G35"/>
    <mergeCell ref="H34:H35"/>
    <mergeCell ref="K34:K35"/>
    <mergeCell ref="L34:L35"/>
    <mergeCell ref="M34:M35"/>
    <mergeCell ref="A36:A37"/>
    <mergeCell ref="B36:B37"/>
    <mergeCell ref="C36:C37"/>
    <mergeCell ref="D36:D37"/>
    <mergeCell ref="E36:E37"/>
    <mergeCell ref="F36:F37"/>
    <mergeCell ref="T34:T35"/>
    <mergeCell ref="U34:U35"/>
    <mergeCell ref="V34:V35"/>
    <mergeCell ref="U36:U37"/>
    <mergeCell ref="V36:V37"/>
    <mergeCell ref="W36:W37"/>
    <mergeCell ref="X36:X37"/>
    <mergeCell ref="G36:G37"/>
    <mergeCell ref="H36:H37"/>
    <mergeCell ref="K36:K37"/>
    <mergeCell ref="L36:L37"/>
    <mergeCell ref="M36:M37"/>
    <mergeCell ref="N36:N37"/>
    <mergeCell ref="A40:A41"/>
    <mergeCell ref="B40:B41"/>
    <mergeCell ref="C40:C41"/>
    <mergeCell ref="D40:D41"/>
    <mergeCell ref="E40:E41"/>
    <mergeCell ref="F40:F41"/>
    <mergeCell ref="L38:L39"/>
    <mergeCell ref="M38:M39"/>
    <mergeCell ref="N38:N39"/>
    <mergeCell ref="G40:G41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H40:H41"/>
    <mergeCell ref="K40:K41"/>
    <mergeCell ref="L40:L41"/>
    <mergeCell ref="M40:M41"/>
    <mergeCell ref="N40:N41"/>
    <mergeCell ref="V42:V43"/>
    <mergeCell ref="W42:W43"/>
    <mergeCell ref="X42:X43"/>
    <mergeCell ref="Y42:Y43"/>
    <mergeCell ref="O42:O43"/>
    <mergeCell ref="T42:T43"/>
    <mergeCell ref="U42:U43"/>
    <mergeCell ref="H42:H43"/>
    <mergeCell ref="K42:K43"/>
    <mergeCell ref="P40:P41"/>
    <mergeCell ref="Q40:Q41"/>
    <mergeCell ref="R40:R41"/>
    <mergeCell ref="S40:S41"/>
    <mergeCell ref="Y40:Y41"/>
    <mergeCell ref="O40:O41"/>
    <mergeCell ref="T40:T41"/>
    <mergeCell ref="U40:U41"/>
    <mergeCell ref="V40:V41"/>
    <mergeCell ref="W40:W41"/>
    <mergeCell ref="L42:L43"/>
    <mergeCell ref="M42:M43"/>
    <mergeCell ref="N42:N43"/>
    <mergeCell ref="A42:A43"/>
    <mergeCell ref="B42:B43"/>
    <mergeCell ref="C42:C43"/>
    <mergeCell ref="D42:D43"/>
    <mergeCell ref="E42:E43"/>
    <mergeCell ref="F42:F43"/>
    <mergeCell ref="G42:G43"/>
    <mergeCell ref="G44:G45"/>
    <mergeCell ref="H44:H45"/>
    <mergeCell ref="K44:K45"/>
    <mergeCell ref="L44:L45"/>
    <mergeCell ref="M44:M45"/>
    <mergeCell ref="N44:N45"/>
    <mergeCell ref="A44:A45"/>
    <mergeCell ref="B44:B45"/>
    <mergeCell ref="C44:C45"/>
    <mergeCell ref="D44:D45"/>
    <mergeCell ref="E44:E45"/>
    <mergeCell ref="F44:F45"/>
    <mergeCell ref="Y26:Y27"/>
    <mergeCell ref="T26:T27"/>
    <mergeCell ref="U26:U27"/>
    <mergeCell ref="V26:V27"/>
    <mergeCell ref="W26:W27"/>
    <mergeCell ref="X26:X27"/>
    <mergeCell ref="Y44:Y45"/>
    <mergeCell ref="O44:O45"/>
    <mergeCell ref="T44:T45"/>
    <mergeCell ref="U44:U45"/>
    <mergeCell ref="V44:V45"/>
    <mergeCell ref="W44:W45"/>
    <mergeCell ref="X44:X45"/>
    <mergeCell ref="V38:V39"/>
    <mergeCell ref="W38:W39"/>
    <mergeCell ref="X38:X39"/>
    <mergeCell ref="Y38:Y39"/>
    <mergeCell ref="O38:O39"/>
    <mergeCell ref="T38:T39"/>
    <mergeCell ref="U38:U39"/>
    <mergeCell ref="X40:X41"/>
    <mergeCell ref="Y36:Y37"/>
    <mergeCell ref="O36:O37"/>
    <mergeCell ref="T36:T37"/>
    <mergeCell ref="O26:O27"/>
    <mergeCell ref="K26:K27"/>
    <mergeCell ref="L26:L27"/>
    <mergeCell ref="M26:M27"/>
    <mergeCell ref="N26:N27"/>
    <mergeCell ref="J26:J27"/>
    <mergeCell ref="J28:J29"/>
    <mergeCell ref="K28:K29"/>
    <mergeCell ref="L28:L29"/>
    <mergeCell ref="M28:M29"/>
    <mergeCell ref="N28:N29"/>
    <mergeCell ref="O28:O29"/>
  </mergeCells>
  <dataValidations count="2">
    <dataValidation type="list" allowBlank="1" showInputMessage="1" showErrorMessage="1" sqref="C4:C26 C28:C39 C42:C45">
      <formula1>#REF!</formula1>
    </dataValidation>
    <dataValidation type="list" allowBlank="1" showInputMessage="1" showErrorMessage="1" sqref="C40:C41">
      <formula1>#REF!</formula1>
    </dataValidation>
  </dataValidations>
  <pageMargins left="0.70866141732283505" right="0.70866141732283505" top="0.74803149606299202" bottom="0.74803149606299202" header="0.31496062992126" footer="0.31496062992126"/>
  <pageSetup paperSize="9" scale="14" fitToHeight="0" orientation="landscape" r:id="rId1"/>
  <headerFooter>
    <oddFooter>&amp;R&amp;"Arial,Bold"&amp;20Page &amp;P of &amp;N</oddFooter>
  </headerFooter>
  <rowBreaks count="1" manualBreakCount="1">
    <brk id="2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28</vt:i4>
      </vt:variant>
    </vt:vector>
  </HeadingPairs>
  <TitlesOfParts>
    <vt:vector size="50" baseType="lpstr">
      <vt:lpstr>SDBIP HIGH LEVEL &amp; DPT </vt:lpstr>
      <vt:lpstr>Capex</vt:lpstr>
      <vt:lpstr>ANNEX A </vt:lpstr>
      <vt:lpstr>ANNEX B </vt:lpstr>
      <vt:lpstr>ANNEX C </vt:lpstr>
      <vt:lpstr>ANNEX D </vt:lpstr>
      <vt:lpstr>REGULATD PERFORMANCE INDICA </vt:lpstr>
      <vt:lpstr>COMM SERV</vt:lpstr>
      <vt:lpstr>COMMUNITY SERVICES</vt:lpstr>
      <vt:lpstr>RECREATION &amp; FACILITIES </vt:lpstr>
      <vt:lpstr>WASTE MANAGEMENT  </vt:lpstr>
      <vt:lpstr>INFRASTRUCTURE SERV</vt:lpstr>
      <vt:lpstr>INFRANSTRUCTURE HIGH LEVEL</vt:lpstr>
      <vt:lpstr>WATER &amp; SAN</vt:lpstr>
      <vt:lpstr>ROADS</vt:lpstr>
      <vt:lpstr>PMO</vt:lpstr>
      <vt:lpstr>ELECTRICITY SERV</vt:lpstr>
      <vt:lpstr>ELECTRCITY</vt:lpstr>
      <vt:lpstr>ESS</vt:lpstr>
      <vt:lpstr>SUSTAINABLE DEV &amp; CITY </vt:lpstr>
      <vt:lpstr>SUS DEVELOPMENT &amp; CITY ENTITIES</vt:lpstr>
      <vt:lpstr>HUMAN SETTLEMENTS</vt:lpstr>
      <vt:lpstr>'COMMUNITY SERVICES'!Print_Area</vt:lpstr>
      <vt:lpstr>ELECTRCITY!Print_Area</vt:lpstr>
      <vt:lpstr>ESS!Print_Area</vt:lpstr>
      <vt:lpstr>'HUMAN SETTLEMENTS'!Print_Area</vt:lpstr>
      <vt:lpstr>'INFRANSTRUCTURE HIGH LEVEL'!Print_Area</vt:lpstr>
      <vt:lpstr>PMO!Print_Area</vt:lpstr>
      <vt:lpstr>'RECREATION &amp; FACILITIES '!Print_Area</vt:lpstr>
      <vt:lpstr>'REGULATD PERFORMANCE INDICA '!Print_Area</vt:lpstr>
      <vt:lpstr>ROADS!Print_Area</vt:lpstr>
      <vt:lpstr>'SUS DEVELOPMENT &amp; CITY ENTITIES'!Print_Area</vt:lpstr>
      <vt:lpstr>'WASTE MANAGEMENT  '!Print_Area</vt:lpstr>
      <vt:lpstr>'WATER &amp; SAN'!Print_Area</vt:lpstr>
      <vt:lpstr>'ANNEX A '!Print_Titles</vt:lpstr>
      <vt:lpstr>'ANNEX B '!Print_Titles</vt:lpstr>
      <vt:lpstr>'ANNEX C '!Print_Titles</vt:lpstr>
      <vt:lpstr>'ANNEX D '!Print_Titles</vt:lpstr>
      <vt:lpstr>'COMMUNITY SERVICES'!Print_Titles</vt:lpstr>
      <vt:lpstr>ELECTRCITY!Print_Titles</vt:lpstr>
      <vt:lpstr>ESS!Print_Titles</vt:lpstr>
      <vt:lpstr>'HUMAN SETTLEMENTS'!Print_Titles</vt:lpstr>
      <vt:lpstr>'INFRANSTRUCTURE HIGH LEVEL'!Print_Titles</vt:lpstr>
      <vt:lpstr>PMO!Print_Titles</vt:lpstr>
      <vt:lpstr>'RECREATION &amp; FACILITIES '!Print_Titles</vt:lpstr>
      <vt:lpstr>'REGULATD PERFORMANCE INDICA '!Print_Titles</vt:lpstr>
      <vt:lpstr>ROADS!Print_Titles</vt:lpstr>
      <vt:lpstr>'SUS DEVELOPMENT &amp; CITY ENTITIES'!Print_Titles</vt:lpstr>
      <vt:lpstr>'WASTE MANAGEMENT  '!Print_Titles</vt:lpstr>
      <vt:lpstr>'WATER &amp; SAN'!Print_Titles</vt:lpstr>
    </vt:vector>
  </TitlesOfParts>
  <Company>Msunduzi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Bongakonke S. Halimana</dc:creator>
  <cp:lastModifiedBy>Bongakonke S. Halimana</cp:lastModifiedBy>
  <cp:lastPrinted>2022-07-08T13:27:21Z</cp:lastPrinted>
  <dcterms:created xsi:type="dcterms:W3CDTF">2022-06-29T08:01:30Z</dcterms:created>
  <dcterms:modified xsi:type="dcterms:W3CDTF">2022-07-08T13:27:39Z</dcterms:modified>
</cp:coreProperties>
</file>